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fullCalcOnLoad="1"/>
</workbook>
</file>

<file path=xl/sharedStrings.xml><?xml version="1.0" encoding="utf-8"?>
<sst xmlns="http://schemas.openxmlformats.org/spreadsheetml/2006/main" count="497" uniqueCount="248">
  <si>
    <t>Kwazulu-Natal: Umzinyathi(DC24) - Table C1 Schedule Quarterly Budget Statement Summary for 2nd Quarter ended 31 December 2010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</si>
  <si>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</si>
  <si>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</si>
  <si>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</si>
  <si>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</si>
  <si>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</si>
  <si>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</si>
  <si>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</si>
  <si>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</si>
  <si>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</si>
  <si>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</si>
  <si>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</si>
  <si>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</si>
  <si>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</si>
  <si>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</si>
  <si>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</si>
  <si>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</si>
  <si>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</si>
  <si>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</si>
  <si>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</si>
  <si>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</si>
  <si>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</si>
  <si>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</si>
  <si>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</si>
  <si>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</si>
  <si>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</si>
  <si>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</si>
  <si>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</si>
  <si>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</si>
  <si>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</si>
  <si>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</si>
  <si>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</si>
  <si>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</si>
  <si>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</si>
  <si>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</si>
  <si>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</si>
  <si>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</si>
  <si>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</si>
  <si>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</si>
  <si>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</si>
  <si>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</si>
  <si>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</si>
  <si>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</si>
  <si>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</si>
  <si>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</si>
  <si>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</si>
  <si>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</si>
  <si>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</si>
  <si>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</si>
  <si>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</si>
  <si>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</si>
  <si>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</si>
  <si>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</si>
  <si>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</si>
  <si>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</si>
  <si>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</si>
  <si>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</si>
  <si>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</si>
  <si>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</si>
  <si>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</si>
  <si>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</si>
  <si>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</si>
  <si>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</si>
  <si>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</si>
  <si>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</si>
  <si>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</si>
  <si>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</si>
  <si>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</si>
  <si>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</si>
  <si>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Umzinyathi(DC24) - Table C2 Quarterly Budget Statement - Financial Performance (standard classification) for 2nd Quarter ended 31 December 2010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</si>
  <si>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</si>
  <si>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</si>
  <si>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</si>
  <si>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</si>
  <si>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</si>
  <si>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</si>
  <si>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</si>
  <si>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</si>
  <si>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</si>
  <si>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</si>
  <si>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</si>
  <si>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</si>
  <si>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</si>
  <si>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</si>
  <si>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</si>
  <si>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</si>
  <si>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</si>
  <si>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</si>
  <si>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</si>
  <si>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</si>
  <si>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</si>
  <si>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</si>
  <si>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</si>
  <si>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</si>
  <si>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</si>
  <si>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</si>
  <si>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</si>
  <si>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</si>
  <si>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</si>
  <si>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Umzinyathi(DC24) - Table C4 Quarterly Budget Statement - Financial Performance (revenue and expenditure) for 2nd Quarter ended 31 December 2010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</si>
  <si>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</si>
  <si>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</si>
  <si>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</si>
  <si>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</si>
  <si>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</si>
  <si>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</si>
  <si>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</si>
  <si>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</si>
  <si>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</si>
  <si>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</si>
  <si>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</si>
  <si>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</si>
  <si>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</si>
  <si>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</si>
  <si>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</si>
  <si>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</si>
  <si>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</si>
  <si>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</si>
  <si>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</si>
  <si>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</si>
  <si>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</si>
  <si>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</si>
  <si>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</si>
  <si>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</si>
  <si>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</si>
  <si>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</si>
  <si>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</si>
  <si>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</si>
  <si>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</si>
  <si>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</si>
  <si>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</si>
  <si>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</si>
  <si>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Umzinyathi(DC24) - Table C5 Quarterly Budget Statement - Capital Expenditure by Standard Classification and Funding for 2nd Quarter ended 31 December 2010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</si>
  <si>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</si>
  <si>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</si>
  <si>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</si>
  <si>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</si>
  <si>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</si>
  <si>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</si>
  <si>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</si>
  <si>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</si>
  <si>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</si>
  <si>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Umzinyathi(DC24) - Table C6 Quarterly Budget Statement - Financial Position for 2nd Quarter ended 31 December 2010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</si>
  <si>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</si>
  <si>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</si>
  <si>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</si>
  <si>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</si>
  <si>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</si>
  <si>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</si>
  <si>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</si>
  <si>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</si>
  <si>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</si>
  <si>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</si>
  <si>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</si>
  <si>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</si>
  <si>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</si>
  <si>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</si>
  <si>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</si>
  <si>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</si>
  <si>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</si>
  <si>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</si>
  <si>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</si>
  <si>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</si>
  <si>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</si>
  <si>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</si>
  <si>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</si>
  <si>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</si>
  <si>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</si>
  <si>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</si>
  <si>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</si>
  <si>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</si>
  <si>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</si>
  <si>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</si>
  <si>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</si>
  <si>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</si>
  <si>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</si>
  <si>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Umzinyathi(DC24) - Table C7 Quarterly Budget Statement - Cash Flows for 2nd Quarter ended 31 December 2010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</si>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</sst>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 * #,##0.00_ ;_ * \(#,##0.00\)_ ;_ * &quot;-&quot;??_ ;_ @_ "/>
    <numFmt numFmtId="165" formatCode="_(* #,##0,_);_(* \(#,##0,\);_(* &quot;–&quot;?_);_(@_)"/>
    <numFmt numFmtId="166" formatCode="_(* #,##0,_);_(* \(#,##0,\);_(* &quot;- &quot;?_);_(@_)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hair"/>
      <top style="thin"/>
      <bottom/>
    </border>
    <border>
      <left style="thin"/>
      <right/>
      <top/>
      <bottom style="thin"/>
    </border>
    <border>
      <left style="hair"/>
      <right style="thin"/>
      <top style="thin"/>
      <bottom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hair"/>
      <right/>
      <top style="hair"/>
      <bottom style="hair"/>
    </border>
    <border>
      <left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10" xfId="0" applyNumberFormat="1" applyFont="1" applyFill="1" applyBorder="1" applyAlignment="1" applyProtection="1">
      <alignment/>
      <protection/>
    </xf>
    <xf numFmtId="166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166" fontId="5" fillId="0" borderId="10" xfId="0" applyNumberFormat="1" applyFont="1" applyBorder="1" applyAlignment="1" applyProtection="1">
      <alignment/>
      <protection/>
    </xf>
    <xf numFmtId="166" fontId="5" fillId="0" borderId="19" xfId="0" applyNumberFormat="1" applyFont="1" applyBorder="1" applyAlignment="1" applyProtection="1">
      <alignment/>
      <protection/>
    </xf>
    <xf numFmtId="166" fontId="5" fillId="0" borderId="20" xfId="0" applyNumberFormat="1" applyFont="1" applyBorder="1" applyAlignment="1" applyProtection="1">
      <alignment/>
      <protection/>
    </xf>
    <xf numFmtId="166" fontId="5" fillId="0" borderId="21" xfId="0" applyNumberFormat="1" applyFont="1" applyBorder="1" applyAlignment="1" applyProtection="1">
      <alignment/>
      <protection/>
    </xf>
    <xf numFmtId="164" fontId="5" fillId="0" borderId="22" xfId="0" applyNumberFormat="1" applyFont="1" applyBorder="1" applyAlignment="1" applyProtection="1">
      <alignment/>
      <protection/>
    </xf>
    <xf numFmtId="166" fontId="5" fillId="0" borderId="23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1"/>
      <protection/>
    </xf>
    <xf numFmtId="166" fontId="5" fillId="0" borderId="19" xfId="0" applyNumberFormat="1" applyFont="1" applyFill="1" applyBorder="1" applyAlignment="1" applyProtection="1">
      <alignment/>
      <protection/>
    </xf>
    <xf numFmtId="166" fontId="5" fillId="0" borderId="20" xfId="0" applyNumberFormat="1" applyFont="1" applyFill="1" applyBorder="1" applyAlignment="1" applyProtection="1">
      <alignment/>
      <protection/>
    </xf>
    <xf numFmtId="164" fontId="5" fillId="0" borderId="19" xfId="0" applyNumberFormat="1" applyFont="1" applyFill="1" applyBorder="1" applyAlignment="1" applyProtection="1">
      <alignment/>
      <protection/>
    </xf>
    <xf numFmtId="166" fontId="5" fillId="0" borderId="24" xfId="0" applyNumberFormat="1" applyFont="1" applyFill="1" applyBorder="1" applyAlignment="1" applyProtection="1">
      <alignment/>
      <protection/>
    </xf>
    <xf numFmtId="0" fontId="3" fillId="0" borderId="25" xfId="0" applyFont="1" applyBorder="1" applyAlignment="1" applyProtection="1">
      <alignment horizontal="left" vertical="top" wrapText="1"/>
      <protection/>
    </xf>
    <xf numFmtId="166" fontId="3" fillId="0" borderId="26" xfId="0" applyNumberFormat="1" applyFont="1" applyFill="1" applyBorder="1" applyAlignment="1" applyProtection="1">
      <alignment vertical="top"/>
      <protection/>
    </xf>
    <xf numFmtId="166" fontId="3" fillId="0" borderId="27" xfId="0" applyNumberFormat="1" applyFont="1" applyFill="1" applyBorder="1" applyAlignment="1" applyProtection="1">
      <alignment vertical="top"/>
      <protection/>
    </xf>
    <xf numFmtId="166" fontId="3" fillId="0" borderId="28" xfId="0" applyNumberFormat="1" applyFont="1" applyFill="1" applyBorder="1" applyAlignment="1" applyProtection="1">
      <alignment vertical="top"/>
      <protection/>
    </xf>
    <xf numFmtId="164" fontId="3" fillId="0" borderId="27" xfId="0" applyNumberFormat="1" applyFont="1" applyFill="1" applyBorder="1" applyAlignment="1" applyProtection="1">
      <alignment vertical="top"/>
      <protection/>
    </xf>
    <xf numFmtId="166" fontId="3" fillId="0" borderId="29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/>
      <protection/>
    </xf>
    <xf numFmtId="166" fontId="3" fillId="0" borderId="26" xfId="0" applyNumberFormat="1" applyFont="1" applyFill="1" applyBorder="1" applyAlignment="1" applyProtection="1">
      <alignment/>
      <protection/>
    </xf>
    <xf numFmtId="166" fontId="3" fillId="0" borderId="27" xfId="0" applyNumberFormat="1" applyFont="1" applyFill="1" applyBorder="1" applyAlignment="1" applyProtection="1">
      <alignment/>
      <protection/>
    </xf>
    <xf numFmtId="166" fontId="3" fillId="0" borderId="28" xfId="0" applyNumberFormat="1" applyFont="1" applyFill="1" applyBorder="1" applyAlignment="1" applyProtection="1">
      <alignment/>
      <protection/>
    </xf>
    <xf numFmtId="166" fontId="3" fillId="0" borderId="29" xfId="0" applyNumberFormat="1" applyFont="1" applyFill="1" applyBorder="1" applyAlignment="1" applyProtection="1">
      <alignment/>
      <protection/>
    </xf>
    <xf numFmtId="166" fontId="3" fillId="0" borderId="30" xfId="0" applyNumberFormat="1" applyFont="1" applyFill="1" applyBorder="1" applyAlignment="1" applyProtection="1">
      <alignment/>
      <protection/>
    </xf>
    <xf numFmtId="166" fontId="3" fillId="0" borderId="31" xfId="0" applyNumberFormat="1" applyFont="1" applyFill="1" applyBorder="1" applyAlignment="1" applyProtection="1">
      <alignment/>
      <protection/>
    </xf>
    <xf numFmtId="166" fontId="3" fillId="0" borderId="32" xfId="0" applyNumberFormat="1" applyFont="1" applyFill="1" applyBorder="1" applyAlignment="1" applyProtection="1">
      <alignment/>
      <protection/>
    </xf>
    <xf numFmtId="164" fontId="3" fillId="0" borderId="31" xfId="0" applyNumberFormat="1" applyFont="1" applyFill="1" applyBorder="1" applyAlignment="1" applyProtection="1">
      <alignment/>
      <protection/>
    </xf>
    <xf numFmtId="166" fontId="3" fillId="0" borderId="33" xfId="0" applyNumberFormat="1" applyFont="1" applyFill="1" applyBorder="1" applyAlignment="1" applyProtection="1">
      <alignment/>
      <protection/>
    </xf>
    <xf numFmtId="166" fontId="5" fillId="0" borderId="34" xfId="0" applyNumberFormat="1" applyFont="1" applyFill="1" applyBorder="1" applyAlignment="1" applyProtection="1">
      <alignment/>
      <protection/>
    </xf>
    <xf numFmtId="166" fontId="5" fillId="0" borderId="35" xfId="0" applyNumberFormat="1" applyFont="1" applyFill="1" applyBorder="1" applyAlignment="1" applyProtection="1">
      <alignment/>
      <protection/>
    </xf>
    <xf numFmtId="166" fontId="5" fillId="0" borderId="36" xfId="0" applyNumberFormat="1" applyFont="1" applyFill="1" applyBorder="1" applyAlignment="1" applyProtection="1">
      <alignment/>
      <protection/>
    </xf>
    <xf numFmtId="164" fontId="5" fillId="0" borderId="35" xfId="0" applyNumberFormat="1" applyFont="1" applyFill="1" applyBorder="1" applyAlignment="1" applyProtection="1">
      <alignment/>
      <protection/>
    </xf>
    <xf numFmtId="166" fontId="5" fillId="0" borderId="37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vertical="top" wrapText="1"/>
      <protection/>
    </xf>
    <xf numFmtId="166" fontId="3" fillId="0" borderId="30" xfId="0" applyNumberFormat="1" applyFont="1" applyFill="1" applyBorder="1" applyAlignment="1" applyProtection="1">
      <alignment vertical="top"/>
      <protection/>
    </xf>
    <xf numFmtId="166" fontId="3" fillId="0" borderId="31" xfId="0" applyNumberFormat="1" applyFont="1" applyFill="1" applyBorder="1" applyAlignment="1" applyProtection="1">
      <alignment vertical="top"/>
      <protection/>
    </xf>
    <xf numFmtId="166" fontId="3" fillId="0" borderId="32" xfId="0" applyNumberFormat="1" applyFont="1" applyFill="1" applyBorder="1" applyAlignment="1" applyProtection="1">
      <alignment vertical="top"/>
      <protection/>
    </xf>
    <xf numFmtId="164" fontId="3" fillId="0" borderId="31" xfId="0" applyNumberFormat="1" applyFont="1" applyFill="1" applyBorder="1" applyAlignment="1" applyProtection="1">
      <alignment vertical="top"/>
      <protection/>
    </xf>
    <xf numFmtId="166" fontId="3" fillId="0" borderId="33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 applyProtection="1">
      <alignment horizontal="left" wrapText="1" indent="1"/>
      <protection/>
    </xf>
    <xf numFmtId="0" fontId="3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/>
      <protection/>
    </xf>
    <xf numFmtId="164" fontId="5" fillId="0" borderId="19" xfId="0" applyNumberFormat="1" applyFont="1" applyBorder="1" applyAlignment="1" applyProtection="1">
      <alignment/>
      <protection/>
    </xf>
    <xf numFmtId="166" fontId="5" fillId="0" borderId="24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6" fontId="5" fillId="0" borderId="22" xfId="0" applyNumberFormat="1" applyFont="1" applyBorder="1" applyAlignment="1" applyProtection="1">
      <alignment/>
      <protection/>
    </xf>
    <xf numFmtId="166" fontId="3" fillId="0" borderId="19" xfId="0" applyNumberFormat="1" applyFont="1" applyFill="1" applyBorder="1" applyAlignment="1" applyProtection="1">
      <alignment/>
      <protection/>
    </xf>
    <xf numFmtId="166" fontId="3" fillId="0" borderId="20" xfId="0" applyNumberFormat="1" applyFont="1" applyFill="1" applyBorder="1" applyAlignment="1" applyProtection="1">
      <alignment/>
      <protection/>
    </xf>
    <xf numFmtId="164" fontId="3" fillId="0" borderId="19" xfId="0" applyNumberFormat="1" applyFont="1" applyFill="1" applyBorder="1" applyAlignment="1" applyProtection="1">
      <alignment/>
      <protection/>
    </xf>
    <xf numFmtId="166" fontId="3" fillId="0" borderId="24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vertical="top" indent="1"/>
      <protection/>
    </xf>
    <xf numFmtId="166" fontId="3" fillId="0" borderId="10" xfId="0" applyNumberFormat="1" applyFont="1" applyBorder="1" applyAlignment="1" applyProtection="1">
      <alignment/>
      <protection/>
    </xf>
    <xf numFmtId="166" fontId="3" fillId="0" borderId="19" xfId="0" applyNumberFormat="1" applyFont="1" applyBorder="1" applyAlignment="1" applyProtection="1">
      <alignment/>
      <protection/>
    </xf>
    <xf numFmtId="166" fontId="3" fillId="0" borderId="20" xfId="0" applyNumberFormat="1" applyFont="1" applyBorder="1" applyAlignment="1" applyProtection="1">
      <alignment/>
      <protection/>
    </xf>
    <xf numFmtId="164" fontId="3" fillId="0" borderId="19" xfId="0" applyNumberFormat="1" applyFont="1" applyBorder="1" applyAlignment="1" applyProtection="1">
      <alignment/>
      <protection/>
    </xf>
    <xf numFmtId="166" fontId="3" fillId="0" borderId="24" xfId="0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166" fontId="5" fillId="0" borderId="14" xfId="0" applyNumberFormat="1" applyFont="1" applyBorder="1" applyAlignment="1" applyProtection="1">
      <alignment/>
      <protection/>
    </xf>
    <xf numFmtId="166" fontId="5" fillId="0" borderId="38" xfId="0" applyNumberFormat="1" applyFont="1" applyBorder="1" applyAlignment="1" applyProtection="1">
      <alignment/>
      <protection/>
    </xf>
    <xf numFmtId="166" fontId="5" fillId="0" borderId="39" xfId="0" applyNumberFormat="1" applyFont="1" applyBorder="1" applyAlignment="1" applyProtection="1">
      <alignment/>
      <protection/>
    </xf>
    <xf numFmtId="164" fontId="5" fillId="0" borderId="38" xfId="0" applyNumberFormat="1" applyFont="1" applyBorder="1" applyAlignment="1" applyProtection="1">
      <alignment/>
      <protection/>
    </xf>
    <xf numFmtId="166" fontId="5" fillId="0" borderId="40" xfId="0" applyNumberFormat="1" applyFont="1" applyBorder="1" applyAlignment="1" applyProtection="1">
      <alignment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166" fontId="5" fillId="0" borderId="10" xfId="0" applyNumberFormat="1" applyFont="1" applyBorder="1" applyAlignment="1" applyProtection="1">
      <alignment horizontal="left" wrapText="1"/>
      <protection/>
    </xf>
    <xf numFmtId="166" fontId="5" fillId="0" borderId="43" xfId="0" applyNumberFormat="1" applyFont="1" applyBorder="1" applyAlignment="1" applyProtection="1">
      <alignment horizontal="left" wrapText="1"/>
      <protection/>
    </xf>
    <xf numFmtId="166" fontId="5" fillId="0" borderId="20" xfId="0" applyNumberFormat="1" applyFont="1" applyBorder="1" applyAlignment="1" applyProtection="1">
      <alignment horizontal="left" wrapText="1"/>
      <protection/>
    </xf>
    <xf numFmtId="166" fontId="0" fillId="0" borderId="20" xfId="0" applyNumberFormat="1" applyBorder="1" applyAlignment="1" applyProtection="1">
      <alignment/>
      <protection/>
    </xf>
    <xf numFmtId="166" fontId="0" fillId="0" borderId="44" xfId="0" applyNumberForma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166" fontId="5" fillId="0" borderId="43" xfId="0" applyNumberFormat="1" applyFont="1" applyBorder="1" applyAlignment="1" applyProtection="1">
      <alignment/>
      <protection/>
    </xf>
    <xf numFmtId="166" fontId="5" fillId="0" borderId="44" xfId="0" applyNumberFormat="1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166" fontId="5" fillId="0" borderId="45" xfId="0" applyNumberFormat="1" applyFont="1" applyBorder="1" applyAlignment="1" applyProtection="1">
      <alignment/>
      <protection/>
    </xf>
    <xf numFmtId="166" fontId="5" fillId="0" borderId="46" xfId="0" applyNumberFormat="1" applyFont="1" applyBorder="1" applyAlignment="1" applyProtection="1">
      <alignment/>
      <protection/>
    </xf>
    <xf numFmtId="0" fontId="3" fillId="0" borderId="21" xfId="0" applyFont="1" applyFill="1" applyBorder="1" applyAlignment="1">
      <alignment vertical="center"/>
    </xf>
    <xf numFmtId="0" fontId="6" fillId="0" borderId="25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Border="1" applyAlignment="1" applyProtection="1">
      <alignment horizontal="center"/>
      <protection/>
    </xf>
    <xf numFmtId="164" fontId="3" fillId="0" borderId="20" xfId="0" applyNumberFormat="1" applyFont="1" applyFill="1" applyBorder="1" applyAlignment="1" applyProtection="1">
      <alignment/>
      <protection/>
    </xf>
    <xf numFmtId="0" fontId="5" fillId="0" borderId="25" xfId="0" applyNumberFormat="1" applyFont="1" applyFill="1" applyBorder="1" applyAlignment="1" applyProtection="1">
      <alignment horizontal="left" indent="2"/>
      <protection/>
    </xf>
    <xf numFmtId="165" fontId="5" fillId="0" borderId="20" xfId="0" applyNumberFormat="1" applyFont="1" applyFill="1" applyBorder="1" applyAlignment="1" applyProtection="1">
      <alignment/>
      <protection/>
    </xf>
    <xf numFmtId="164" fontId="5" fillId="0" borderId="20" xfId="0" applyNumberFormat="1" applyFont="1" applyFill="1" applyBorder="1" applyAlignment="1" applyProtection="1">
      <alignment/>
      <protection/>
    </xf>
    <xf numFmtId="164" fontId="5" fillId="0" borderId="20" xfId="42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3" fillId="0" borderId="47" xfId="0" applyNumberFormat="1" applyFont="1" applyBorder="1" applyAlignment="1" applyProtection="1">
      <alignment/>
      <protection/>
    </xf>
    <xf numFmtId="0" fontId="5" fillId="0" borderId="28" xfId="0" applyNumberFormat="1" applyFont="1" applyBorder="1" applyAlignment="1" applyProtection="1">
      <alignment horizontal="center"/>
      <protection/>
    </xf>
    <xf numFmtId="0" fontId="5" fillId="0" borderId="25" xfId="0" applyNumberFormat="1" applyFont="1" applyBorder="1" applyAlignment="1" applyProtection="1">
      <alignment/>
      <protection/>
    </xf>
    <xf numFmtId="0" fontId="4" fillId="0" borderId="25" xfId="0" applyNumberFormat="1" applyFont="1" applyBorder="1" applyAlignment="1" applyProtection="1">
      <alignment/>
      <protection/>
    </xf>
    <xf numFmtId="0" fontId="7" fillId="0" borderId="20" xfId="0" applyNumberFormat="1" applyFont="1" applyBorder="1" applyAlignment="1" applyProtection="1">
      <alignment horizontal="center"/>
      <protection/>
    </xf>
    <xf numFmtId="0" fontId="3" fillId="0" borderId="48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left"/>
      <protection/>
    </xf>
    <xf numFmtId="166" fontId="3" fillId="0" borderId="44" xfId="0" applyNumberFormat="1" applyFont="1" applyFill="1" applyBorder="1" applyAlignment="1" applyProtection="1">
      <alignment/>
      <protection/>
    </xf>
    <xf numFmtId="166" fontId="3" fillId="0" borderId="43" xfId="0" applyNumberFormat="1" applyFont="1" applyFill="1" applyBorder="1" applyAlignment="1" applyProtection="1">
      <alignment/>
      <protection/>
    </xf>
    <xf numFmtId="166" fontId="5" fillId="0" borderId="44" xfId="0" applyNumberFormat="1" applyFont="1" applyFill="1" applyBorder="1" applyAlignment="1" applyProtection="1">
      <alignment/>
      <protection/>
    </xf>
    <xf numFmtId="166" fontId="5" fillId="0" borderId="43" xfId="0" applyNumberFormat="1" applyFont="1" applyFill="1" applyBorder="1" applyAlignment="1" applyProtection="1">
      <alignment/>
      <protection/>
    </xf>
    <xf numFmtId="166" fontId="5" fillId="0" borderId="44" xfId="42" applyNumberFormat="1" applyFont="1" applyFill="1" applyBorder="1" applyAlignment="1" applyProtection="1">
      <alignment/>
      <protection/>
    </xf>
    <xf numFmtId="166" fontId="5" fillId="0" borderId="43" xfId="42" applyNumberFormat="1" applyFont="1" applyFill="1" applyBorder="1" applyAlignment="1" applyProtection="1">
      <alignment/>
      <protection/>
    </xf>
    <xf numFmtId="166" fontId="5" fillId="0" borderId="20" xfId="42" applyNumberFormat="1" applyFont="1" applyFill="1" applyBorder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166" fontId="3" fillId="0" borderId="51" xfId="0" applyNumberFormat="1" applyFont="1" applyBorder="1" applyAlignment="1" applyProtection="1">
      <alignment horizontal="center"/>
      <protection/>
    </xf>
    <xf numFmtId="166" fontId="3" fillId="0" borderId="49" xfId="0" applyNumberFormat="1" applyFont="1" applyBorder="1" applyAlignment="1" applyProtection="1">
      <alignment horizontal="center"/>
      <protection/>
    </xf>
    <xf numFmtId="166" fontId="3" fillId="0" borderId="21" xfId="0" applyNumberFormat="1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166" fontId="3" fillId="0" borderId="52" xfId="0" applyNumberFormat="1" applyFont="1" applyFill="1" applyBorder="1" applyAlignment="1" applyProtection="1">
      <alignment/>
      <protection/>
    </xf>
    <xf numFmtId="166" fontId="3" fillId="0" borderId="53" xfId="0" applyNumberFormat="1" applyFont="1" applyFill="1" applyBorder="1" applyAlignment="1" applyProtection="1">
      <alignment/>
      <protection/>
    </xf>
    <xf numFmtId="164" fontId="3" fillId="0" borderId="28" xfId="0" applyNumberFormat="1" applyFont="1" applyFill="1" applyBorder="1" applyAlignment="1" applyProtection="1">
      <alignment/>
      <protection/>
    </xf>
    <xf numFmtId="166" fontId="3" fillId="0" borderId="46" xfId="0" applyNumberFormat="1" applyFont="1" applyBorder="1" applyAlignment="1" applyProtection="1">
      <alignment/>
      <protection/>
    </xf>
    <xf numFmtId="166" fontId="3" fillId="0" borderId="45" xfId="0" applyNumberFormat="1" applyFont="1" applyBorder="1" applyAlignment="1" applyProtection="1">
      <alignment/>
      <protection/>
    </xf>
    <xf numFmtId="166" fontId="3" fillId="0" borderId="39" xfId="0" applyNumberFormat="1" applyFont="1" applyBorder="1" applyAlignment="1" applyProtection="1">
      <alignment/>
      <protection/>
    </xf>
    <xf numFmtId="164" fontId="3" fillId="0" borderId="39" xfId="0" applyNumberFormat="1" applyFont="1" applyBorder="1" applyAlignment="1" applyProtection="1">
      <alignment/>
      <protection/>
    </xf>
    <xf numFmtId="0" fontId="9" fillId="0" borderId="25" xfId="0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/>
      <protection/>
    </xf>
    <xf numFmtId="164" fontId="3" fillId="0" borderId="21" xfId="0" applyNumberFormat="1" applyFont="1" applyBorder="1" applyAlignment="1" applyProtection="1">
      <alignment horizontal="center"/>
      <protection/>
    </xf>
    <xf numFmtId="0" fontId="5" fillId="0" borderId="25" xfId="0" applyNumberFormat="1" applyFont="1" applyBorder="1" applyAlignment="1" applyProtection="1">
      <alignment horizontal="left" indent="1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5" xfId="0" applyNumberFormat="1" applyFont="1" applyFill="1" applyBorder="1" applyAlignment="1" applyProtection="1">
      <alignment horizontal="left" indent="1"/>
      <protection/>
    </xf>
    <xf numFmtId="164" fontId="5" fillId="0" borderId="2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3" fillId="0" borderId="47" xfId="0" applyNumberFormat="1" applyFont="1" applyBorder="1" applyAlignment="1" applyProtection="1">
      <alignment horizontal="left" vertical="top" wrapText="1"/>
      <protection/>
    </xf>
    <xf numFmtId="0" fontId="5" fillId="0" borderId="28" xfId="0" applyFont="1" applyBorder="1" applyAlignment="1" applyProtection="1">
      <alignment horizontal="center" vertical="top"/>
      <protection/>
    </xf>
    <xf numFmtId="166" fontId="3" fillId="0" borderId="52" xfId="0" applyNumberFormat="1" applyFont="1" applyBorder="1" applyAlignment="1" applyProtection="1">
      <alignment vertical="top"/>
      <protection/>
    </xf>
    <xf numFmtId="166" fontId="3" fillId="0" borderId="53" xfId="0" applyNumberFormat="1" applyFont="1" applyBorder="1" applyAlignment="1" applyProtection="1">
      <alignment vertical="top"/>
      <protection/>
    </xf>
    <xf numFmtId="166" fontId="3" fillId="0" borderId="28" xfId="0" applyNumberFormat="1" applyFont="1" applyBorder="1" applyAlignment="1" applyProtection="1">
      <alignment vertical="top"/>
      <protection/>
    </xf>
    <xf numFmtId="164" fontId="3" fillId="0" borderId="28" xfId="0" applyNumberFormat="1" applyFont="1" applyBorder="1" applyAlignment="1" applyProtection="1">
      <alignment vertical="top"/>
      <protection/>
    </xf>
    <xf numFmtId="0" fontId="7" fillId="0" borderId="20" xfId="0" applyFont="1" applyBorder="1" applyAlignment="1" applyProtection="1">
      <alignment horizontal="center"/>
      <protection/>
    </xf>
    <xf numFmtId="0" fontId="3" fillId="0" borderId="47" xfId="0" applyNumberFormat="1" applyFont="1" applyBorder="1" applyAlignment="1" applyProtection="1">
      <alignment vertical="top"/>
      <protection/>
    </xf>
    <xf numFmtId="166" fontId="3" fillId="0" borderId="55" xfId="0" applyNumberFormat="1" applyFont="1" applyBorder="1" applyAlignment="1" applyProtection="1">
      <alignment/>
      <protection/>
    </xf>
    <xf numFmtId="166" fontId="3" fillId="0" borderId="56" xfId="0" applyNumberFormat="1" applyFont="1" applyBorder="1" applyAlignment="1" applyProtection="1">
      <alignment/>
      <protection/>
    </xf>
    <xf numFmtId="166" fontId="3" fillId="0" borderId="32" xfId="0" applyNumberFormat="1" applyFont="1" applyBorder="1" applyAlignment="1" applyProtection="1">
      <alignment/>
      <protection/>
    </xf>
    <xf numFmtId="164" fontId="3" fillId="0" borderId="32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/>
      <protection/>
    </xf>
    <xf numFmtId="166" fontId="3" fillId="0" borderId="44" xfId="0" applyNumberFormat="1" applyFont="1" applyBorder="1" applyAlignment="1" applyProtection="1">
      <alignment/>
      <protection/>
    </xf>
    <xf numFmtId="166" fontId="3" fillId="0" borderId="43" xfId="0" applyNumberFormat="1" applyFont="1" applyBorder="1" applyAlignment="1" applyProtection="1">
      <alignment/>
      <protection/>
    </xf>
    <xf numFmtId="164" fontId="3" fillId="0" borderId="20" xfId="0" applyNumberFormat="1" applyFont="1" applyBorder="1" applyAlignment="1" applyProtection="1">
      <alignment/>
      <protection/>
    </xf>
    <xf numFmtId="166" fontId="3" fillId="0" borderId="20" xfId="42" applyNumberFormat="1" applyFont="1" applyFill="1" applyBorder="1" applyAlignment="1" applyProtection="1">
      <alignment/>
      <protection/>
    </xf>
    <xf numFmtId="164" fontId="3" fillId="0" borderId="20" xfId="42" applyNumberFormat="1" applyFont="1" applyFill="1" applyBorder="1" applyAlignment="1" applyProtection="1">
      <alignment/>
      <protection/>
    </xf>
    <xf numFmtId="166" fontId="3" fillId="0" borderId="44" xfId="42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wrapText="1"/>
      <protection/>
    </xf>
    <xf numFmtId="166" fontId="3" fillId="0" borderId="55" xfId="0" applyNumberFormat="1" applyFont="1" applyFill="1" applyBorder="1" applyAlignment="1" applyProtection="1">
      <alignment vertical="top"/>
      <protection/>
    </xf>
    <xf numFmtId="166" fontId="3" fillId="0" borderId="56" xfId="0" applyNumberFormat="1" applyFont="1" applyFill="1" applyBorder="1" applyAlignment="1" applyProtection="1">
      <alignment vertical="top"/>
      <protection/>
    </xf>
    <xf numFmtId="164" fontId="3" fillId="0" borderId="32" xfId="0" applyNumberFormat="1" applyFont="1" applyFill="1" applyBorder="1" applyAlignment="1" applyProtection="1">
      <alignment vertical="top"/>
      <protection/>
    </xf>
    <xf numFmtId="0" fontId="3" fillId="0" borderId="25" xfId="0" applyNumberFormat="1" applyFont="1" applyBorder="1" applyAlignment="1" applyProtection="1">
      <alignment wrapText="1"/>
      <protection/>
    </xf>
    <xf numFmtId="166" fontId="3" fillId="0" borderId="55" xfId="0" applyNumberFormat="1" applyFont="1" applyFill="1" applyBorder="1" applyAlignment="1" applyProtection="1">
      <alignment/>
      <protection/>
    </xf>
    <xf numFmtId="166" fontId="3" fillId="0" borderId="56" xfId="0" applyNumberFormat="1" applyFont="1" applyFill="1" applyBorder="1" applyAlignment="1" applyProtection="1">
      <alignment/>
      <protection/>
    </xf>
    <xf numFmtId="164" fontId="3" fillId="0" borderId="32" xfId="0" applyNumberFormat="1" applyFont="1" applyFill="1" applyBorder="1" applyAlignment="1" applyProtection="1">
      <alignment/>
      <protection/>
    </xf>
    <xf numFmtId="166" fontId="5" fillId="0" borderId="36" xfId="42" applyNumberFormat="1" applyFont="1" applyFill="1" applyBorder="1" applyAlignment="1" applyProtection="1">
      <alignment/>
      <protection/>
    </xf>
    <xf numFmtId="0" fontId="5" fillId="0" borderId="25" xfId="0" applyNumberFormat="1" applyFont="1" applyBorder="1" applyAlignment="1" applyProtection="1">
      <alignment horizontal="left" wrapText="1" indent="1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/>
      <protection/>
    </xf>
    <xf numFmtId="166" fontId="3" fillId="0" borderId="18" xfId="0" applyNumberFormat="1" applyFont="1" applyFill="1" applyBorder="1" applyAlignment="1" applyProtection="1">
      <alignment/>
      <protection/>
    </xf>
    <xf numFmtId="166" fontId="3" fillId="0" borderId="15" xfId="0" applyNumberFormat="1" applyFont="1" applyBorder="1" applyAlignment="1" applyProtection="1">
      <alignment/>
      <protection/>
    </xf>
    <xf numFmtId="166" fontId="3" fillId="0" borderId="16" xfId="0" applyNumberFormat="1" applyFont="1" applyFill="1" applyBorder="1" applyAlignment="1" applyProtection="1">
      <alignment/>
      <protection/>
    </xf>
    <xf numFmtId="166" fontId="3" fillId="0" borderId="16" xfId="0" applyNumberFormat="1" applyFont="1" applyBorder="1" applyAlignment="1" applyProtection="1">
      <alignment/>
      <protection/>
    </xf>
    <xf numFmtId="164" fontId="3" fillId="0" borderId="16" xfId="0" applyNumberFormat="1" applyFont="1" applyBorder="1" applyAlignment="1" applyProtection="1">
      <alignment/>
      <protection/>
    </xf>
    <xf numFmtId="166" fontId="3" fillId="0" borderId="18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5" fillId="0" borderId="24" xfId="42" applyNumberFormat="1" applyFont="1" applyFill="1" applyBorder="1" applyAlignment="1" applyProtection="1">
      <alignment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166" fontId="3" fillId="0" borderId="23" xfId="0" applyNumberFormat="1" applyFont="1" applyBorder="1" applyAlignment="1" applyProtection="1">
      <alignment horizontal="center"/>
      <protection/>
    </xf>
    <xf numFmtId="166" fontId="3" fillId="0" borderId="15" xfId="0" applyNumberFormat="1" applyFont="1" applyFill="1" applyBorder="1" applyAlignment="1" applyProtection="1">
      <alignment/>
      <protection/>
    </xf>
    <xf numFmtId="164" fontId="3" fillId="0" borderId="16" xfId="0" applyNumberFormat="1" applyFont="1" applyFill="1" applyBorder="1" applyAlignment="1" applyProtection="1">
      <alignment/>
      <protection/>
    </xf>
    <xf numFmtId="166" fontId="3" fillId="0" borderId="59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2"/>
      <protection/>
    </xf>
    <xf numFmtId="0" fontId="5" fillId="0" borderId="25" xfId="0" applyFont="1" applyFill="1" applyBorder="1" applyAlignment="1" applyProtection="1">
      <alignment horizontal="left" indent="2"/>
      <protection/>
    </xf>
    <xf numFmtId="0" fontId="3" fillId="0" borderId="25" xfId="0" applyFont="1" applyFill="1" applyBorder="1" applyAlignment="1" applyProtection="1">
      <alignment horizontal="left" indent="1"/>
      <protection/>
    </xf>
    <xf numFmtId="0" fontId="3" fillId="0" borderId="25" xfId="0" applyFont="1" applyBorder="1" applyAlignment="1" applyProtection="1">
      <alignment horizontal="left" indent="1"/>
      <protection/>
    </xf>
    <xf numFmtId="0" fontId="3" fillId="0" borderId="48" xfId="0" applyFont="1" applyBorder="1" applyAlignment="1" applyProtection="1">
      <alignment/>
      <protection/>
    </xf>
    <xf numFmtId="166" fontId="3" fillId="0" borderId="59" xfId="0" applyNumberFormat="1" applyFont="1" applyBorder="1" applyAlignment="1" applyProtection="1">
      <alignment/>
      <protection/>
    </xf>
    <xf numFmtId="0" fontId="3" fillId="0" borderId="39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center"/>
      <protection/>
    </xf>
    <xf numFmtId="166" fontId="3" fillId="0" borderId="51" xfId="0" applyNumberFormat="1" applyFont="1" applyFill="1" applyBorder="1" applyAlignment="1" applyProtection="1">
      <alignment horizontal="center"/>
      <protection/>
    </xf>
    <xf numFmtId="166" fontId="3" fillId="0" borderId="22" xfId="0" applyNumberFormat="1" applyFont="1" applyFill="1" applyBorder="1" applyAlignment="1" applyProtection="1">
      <alignment horizontal="center"/>
      <protection/>
    </xf>
    <xf numFmtId="166" fontId="3" fillId="0" borderId="21" xfId="0" applyNumberFormat="1" applyFont="1" applyFill="1" applyBorder="1" applyAlignment="1" applyProtection="1">
      <alignment horizontal="center"/>
      <protection/>
    </xf>
    <xf numFmtId="164" fontId="3" fillId="0" borderId="21" xfId="0" applyNumberFormat="1" applyFont="1" applyFill="1" applyBorder="1" applyAlignment="1" applyProtection="1">
      <alignment horizontal="center"/>
      <protection/>
    </xf>
    <xf numFmtId="166" fontId="3" fillId="0" borderId="23" xfId="0" applyNumberFormat="1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left" indent="1"/>
      <protection/>
    </xf>
    <xf numFmtId="0" fontId="3" fillId="0" borderId="47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60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3" fillId="0" borderId="50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 horizontal="center"/>
      <protection/>
    </xf>
    <xf numFmtId="166" fontId="3" fillId="0" borderId="46" xfId="0" applyNumberFormat="1" applyFont="1" applyFill="1" applyBorder="1" applyAlignment="1" applyProtection="1">
      <alignment/>
      <protection/>
    </xf>
    <xf numFmtId="166" fontId="3" fillId="0" borderId="38" xfId="0" applyNumberFormat="1" applyFont="1" applyFill="1" applyBorder="1" applyAlignment="1" applyProtection="1">
      <alignment/>
      <protection/>
    </xf>
    <xf numFmtId="166" fontId="3" fillId="0" borderId="39" xfId="0" applyNumberFormat="1" applyFont="1" applyFill="1" applyBorder="1" applyAlignment="1" applyProtection="1">
      <alignment/>
      <protection/>
    </xf>
    <xf numFmtId="164" fontId="3" fillId="0" borderId="39" xfId="0" applyNumberFormat="1" applyFont="1" applyFill="1" applyBorder="1" applyAlignment="1" applyProtection="1">
      <alignment/>
      <protection/>
    </xf>
    <xf numFmtId="166" fontId="3" fillId="0" borderId="40" xfId="0" applyNumberFormat="1" applyFont="1" applyFill="1" applyBorder="1" applyAlignment="1" applyProtection="1">
      <alignment/>
      <protection/>
    </xf>
    <xf numFmtId="0" fontId="3" fillId="0" borderId="48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166" fontId="3" fillId="0" borderId="17" xfId="0" applyNumberFormat="1" applyFont="1" applyFill="1" applyBorder="1" applyAlignment="1" applyProtection="1">
      <alignment/>
      <protection/>
    </xf>
    <xf numFmtId="165" fontId="3" fillId="0" borderId="16" xfId="0" applyNumberFormat="1" applyFont="1" applyFill="1" applyBorder="1" applyAlignment="1" applyProtection="1">
      <alignment/>
      <protection/>
    </xf>
    <xf numFmtId="166" fontId="5" fillId="0" borderId="19" xfId="42" applyNumberFormat="1" applyFont="1" applyFill="1" applyBorder="1" applyAlignment="1" applyProtection="1">
      <alignment/>
      <protection/>
    </xf>
    <xf numFmtId="0" fontId="5" fillId="0" borderId="50" xfId="0" applyFont="1" applyFill="1" applyBorder="1" applyAlignment="1" applyProtection="1">
      <alignment horizontal="left" indent="1"/>
      <protection/>
    </xf>
    <xf numFmtId="0" fontId="2" fillId="0" borderId="61" xfId="0" applyFont="1" applyFill="1" applyBorder="1" applyAlignment="1" applyProtection="1">
      <alignment horizontal="left"/>
      <protection/>
    </xf>
    <xf numFmtId="0" fontId="0" fillId="0" borderId="61" xfId="0" applyBorder="1" applyAlignment="1" applyProtection="1">
      <alignment/>
      <protection/>
    </xf>
    <xf numFmtId="0" fontId="3" fillId="0" borderId="6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" fillId="0" borderId="61" xfId="0" applyFont="1" applyBorder="1" applyAlignment="1" applyProtection="1">
      <alignment horizontal="left"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0" fontId="5" fillId="0" borderId="0" xfId="0" applyFont="1" applyAlignment="1" applyProtection="1">
      <alignment vertical="top" wrapText="1"/>
      <protection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20" width="9.7109375" style="0" hidden="1" customWidth="1"/>
    <col min="21" max="25" width="9.7109375" style="0" customWidth="1"/>
  </cols>
  <sheetData>
    <row r="1" spans="1:25" ht="18" customHeight="1">
      <c r="A1" s="22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</row>
    <row r="2" spans="1:25" ht="24.75" customHeight="1">
      <c r="A2" s="4" t="s">
        <v>1</v>
      </c>
      <c r="B2" s="5" t="s">
        <v>2</v>
      </c>
      <c r="C2" s="231" t="s">
        <v>3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3"/>
    </row>
    <row r="3" spans="1:25" ht="24.75" customHeight="1">
      <c r="A3" s="7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10" t="s">
        <v>19</v>
      </c>
      <c r="Q3" s="10" t="s">
        <v>20</v>
      </c>
      <c r="R3" s="10" t="s">
        <v>21</v>
      </c>
      <c r="S3" s="10" t="s">
        <v>22</v>
      </c>
      <c r="T3" s="10" t="s">
        <v>23</v>
      </c>
      <c r="U3" s="10" t="s">
        <v>24</v>
      </c>
      <c r="V3" s="10" t="s">
        <v>25</v>
      </c>
      <c r="W3" s="10" t="s">
        <v>26</v>
      </c>
      <c r="X3" s="11" t="s">
        <v>27</v>
      </c>
      <c r="Y3" s="12" t="s">
        <v>28</v>
      </c>
    </row>
    <row r="4" spans="1:25" ht="13.5">
      <c r="A4" s="13" t="s">
        <v>29</v>
      </c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18"/>
      <c r="Y4" s="19"/>
    </row>
    <row r="5" spans="1:25" ht="13.5">
      <c r="A5" s="20" t="s">
        <v>30</v>
      </c>
      <c r="B5" s="2">
        <v>0</v>
      </c>
      <c r="C5" s="21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3">
        <v>0</v>
      </c>
      <c r="Y5" s="24">
        <v>0</v>
      </c>
    </row>
    <row r="6" spans="1:25" ht="13.5">
      <c r="A6" s="20" t="s">
        <v>31</v>
      </c>
      <c r="B6" s="2">
        <v>0</v>
      </c>
      <c r="C6" s="21">
        <v>19000000</v>
      </c>
      <c r="D6" s="22">
        <v>19000000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9500000</v>
      </c>
      <c r="W6" s="22">
        <v>-9500000</v>
      </c>
      <c r="X6" s="23">
        <v>-100</v>
      </c>
      <c r="Y6" s="24">
        <v>19000000</v>
      </c>
    </row>
    <row r="7" spans="1:25" ht="13.5">
      <c r="A7" s="20" t="s">
        <v>32</v>
      </c>
      <c r="B7" s="2">
        <v>8339828</v>
      </c>
      <c r="C7" s="21">
        <v>0</v>
      </c>
      <c r="D7" s="22">
        <v>0</v>
      </c>
      <c r="E7" s="22">
        <v>242762</v>
      </c>
      <c r="F7" s="22">
        <v>205080</v>
      </c>
      <c r="G7" s="22">
        <v>766641</v>
      </c>
      <c r="H7" s="22">
        <v>1214483</v>
      </c>
      <c r="I7" s="22">
        <v>476591</v>
      </c>
      <c r="J7" s="22">
        <v>485102</v>
      </c>
      <c r="K7" s="22">
        <v>463365</v>
      </c>
      <c r="L7" s="22">
        <v>1425058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2639541</v>
      </c>
      <c r="V7" s="22">
        <v>0</v>
      </c>
      <c r="W7" s="22">
        <v>2639541</v>
      </c>
      <c r="X7" s="23">
        <v>0</v>
      </c>
      <c r="Y7" s="24">
        <v>0</v>
      </c>
    </row>
    <row r="8" spans="1:25" ht="13.5">
      <c r="A8" s="20" t="s">
        <v>33</v>
      </c>
      <c r="B8" s="2">
        <v>252017698</v>
      </c>
      <c r="C8" s="21">
        <v>92061000</v>
      </c>
      <c r="D8" s="22">
        <v>92061000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46030500</v>
      </c>
      <c r="W8" s="22">
        <v>-46030500</v>
      </c>
      <c r="X8" s="23">
        <v>-100</v>
      </c>
      <c r="Y8" s="24">
        <v>92061000</v>
      </c>
    </row>
    <row r="9" spans="1:25" ht="13.5">
      <c r="A9" s="20" t="s">
        <v>34</v>
      </c>
      <c r="B9" s="2">
        <v>794630</v>
      </c>
      <c r="C9" s="21">
        <v>28440000</v>
      </c>
      <c r="D9" s="22">
        <v>28440000</v>
      </c>
      <c r="E9" s="22">
        <v>67968</v>
      </c>
      <c r="F9" s="22">
        <v>19474</v>
      </c>
      <c r="G9" s="22">
        <v>26272324</v>
      </c>
      <c r="H9" s="22">
        <v>26359766</v>
      </c>
      <c r="I9" s="22">
        <v>32448</v>
      </c>
      <c r="J9" s="22">
        <v>31361</v>
      </c>
      <c r="K9" s="22">
        <v>20204</v>
      </c>
      <c r="L9" s="22">
        <v>84013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26443779</v>
      </c>
      <c r="V9" s="22">
        <v>14220000</v>
      </c>
      <c r="W9" s="22">
        <v>12223779</v>
      </c>
      <c r="X9" s="23">
        <v>85.96</v>
      </c>
      <c r="Y9" s="24">
        <v>28440000</v>
      </c>
    </row>
    <row r="10" spans="1:25" ht="25.5">
      <c r="A10" s="25" t="s">
        <v>212</v>
      </c>
      <c r="B10" s="26">
        <f>SUM(B5:B9)</f>
        <v>261152156</v>
      </c>
      <c r="C10" s="27">
        <f aca="true" t="shared" si="0" ref="C10:Y10">SUM(C5:C9)</f>
        <v>139501000</v>
      </c>
      <c r="D10" s="28">
        <f t="shared" si="0"/>
        <v>139501000</v>
      </c>
      <c r="E10" s="28">
        <f t="shared" si="0"/>
        <v>310730</v>
      </c>
      <c r="F10" s="28">
        <f t="shared" si="0"/>
        <v>224554</v>
      </c>
      <c r="G10" s="28">
        <f t="shared" si="0"/>
        <v>27038965</v>
      </c>
      <c r="H10" s="28">
        <f t="shared" si="0"/>
        <v>27574249</v>
      </c>
      <c r="I10" s="28">
        <f t="shared" si="0"/>
        <v>509039</v>
      </c>
      <c r="J10" s="28">
        <f t="shared" si="0"/>
        <v>516463</v>
      </c>
      <c r="K10" s="28">
        <f t="shared" si="0"/>
        <v>483569</v>
      </c>
      <c r="L10" s="28">
        <f t="shared" si="0"/>
        <v>1509071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>
        <f t="shared" si="0"/>
        <v>0</v>
      </c>
      <c r="S10" s="28">
        <f t="shared" si="0"/>
        <v>0</v>
      </c>
      <c r="T10" s="28">
        <f t="shared" si="0"/>
        <v>0</v>
      </c>
      <c r="U10" s="28">
        <f t="shared" si="0"/>
        <v>29083320</v>
      </c>
      <c r="V10" s="28">
        <f t="shared" si="0"/>
        <v>69750500</v>
      </c>
      <c r="W10" s="28">
        <f t="shared" si="0"/>
        <v>-40667180</v>
      </c>
      <c r="X10" s="29">
        <f>+IF(V10&lt;&gt;0,(W10/V10)*100,0)</f>
        <v>-58.3037827685823</v>
      </c>
      <c r="Y10" s="30">
        <f t="shared" si="0"/>
        <v>139501000</v>
      </c>
    </row>
    <row r="11" spans="1:25" ht="13.5">
      <c r="A11" s="20" t="s">
        <v>36</v>
      </c>
      <c r="B11" s="2">
        <v>27093555</v>
      </c>
      <c r="C11" s="21">
        <v>35973000</v>
      </c>
      <c r="D11" s="22">
        <v>35973000</v>
      </c>
      <c r="E11" s="22">
        <v>1973311</v>
      </c>
      <c r="F11" s="22">
        <v>1832103</v>
      </c>
      <c r="G11" s="22">
        <v>1863532</v>
      </c>
      <c r="H11" s="22">
        <v>5668946</v>
      </c>
      <c r="I11" s="22">
        <v>1838584</v>
      </c>
      <c r="J11" s="22">
        <v>2882863</v>
      </c>
      <c r="K11" s="22">
        <v>1851061</v>
      </c>
      <c r="L11" s="22">
        <v>6572508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12241454</v>
      </c>
      <c r="V11" s="22">
        <v>17986500</v>
      </c>
      <c r="W11" s="22">
        <v>-5745046</v>
      </c>
      <c r="X11" s="23">
        <v>-31.94</v>
      </c>
      <c r="Y11" s="24">
        <v>35973000</v>
      </c>
    </row>
    <row r="12" spans="1:25" ht="13.5">
      <c r="A12" s="20" t="s">
        <v>37</v>
      </c>
      <c r="B12" s="2">
        <v>2008128</v>
      </c>
      <c r="C12" s="21">
        <v>0</v>
      </c>
      <c r="D12" s="22">
        <v>0</v>
      </c>
      <c r="E12" s="22">
        <v>164150</v>
      </c>
      <c r="F12" s="22">
        <v>168851</v>
      </c>
      <c r="G12" s="22">
        <v>165554</v>
      </c>
      <c r="H12" s="22">
        <v>498555</v>
      </c>
      <c r="I12" s="22">
        <v>167661</v>
      </c>
      <c r="J12" s="22">
        <v>165554</v>
      </c>
      <c r="K12" s="22">
        <v>165554</v>
      </c>
      <c r="L12" s="22">
        <v>498769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997324</v>
      </c>
      <c r="V12" s="22">
        <v>0</v>
      </c>
      <c r="W12" s="22">
        <v>997324</v>
      </c>
      <c r="X12" s="23">
        <v>0</v>
      </c>
      <c r="Y12" s="24">
        <v>0</v>
      </c>
    </row>
    <row r="13" spans="1:25" ht="13.5">
      <c r="A13" s="20" t="s">
        <v>213</v>
      </c>
      <c r="B13" s="2">
        <v>4669826</v>
      </c>
      <c r="C13" s="21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3">
        <v>0</v>
      </c>
      <c r="Y13" s="24">
        <v>0</v>
      </c>
    </row>
    <row r="14" spans="1:25" ht="13.5">
      <c r="A14" s="20" t="s">
        <v>39</v>
      </c>
      <c r="B14" s="2">
        <v>273612</v>
      </c>
      <c r="C14" s="21">
        <v>0</v>
      </c>
      <c r="D14" s="22">
        <v>0</v>
      </c>
      <c r="E14" s="22">
        <v>0</v>
      </c>
      <c r="F14" s="22">
        <v>0</v>
      </c>
      <c r="G14" s="22">
        <v>21</v>
      </c>
      <c r="H14" s="22">
        <v>21</v>
      </c>
      <c r="I14" s="22">
        <v>0</v>
      </c>
      <c r="J14" s="22">
        <v>21</v>
      </c>
      <c r="K14" s="22">
        <v>0</v>
      </c>
      <c r="L14" s="22">
        <v>21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42</v>
      </c>
      <c r="V14" s="22">
        <v>0</v>
      </c>
      <c r="W14" s="22">
        <v>42</v>
      </c>
      <c r="X14" s="23">
        <v>0</v>
      </c>
      <c r="Y14" s="24">
        <v>0</v>
      </c>
    </row>
    <row r="15" spans="1:25" ht="13.5">
      <c r="A15" s="20" t="s">
        <v>40</v>
      </c>
      <c r="B15" s="2">
        <v>0</v>
      </c>
      <c r="C15" s="21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0</v>
      </c>
      <c r="Y15" s="24">
        <v>0</v>
      </c>
    </row>
    <row r="16" spans="1:25" ht="13.5">
      <c r="A16" s="31" t="s">
        <v>41</v>
      </c>
      <c r="B16" s="2">
        <v>0</v>
      </c>
      <c r="C16" s="21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3">
        <v>0</v>
      </c>
      <c r="Y16" s="24">
        <v>0</v>
      </c>
    </row>
    <row r="17" spans="1:25" ht="13.5">
      <c r="A17" s="20" t="s">
        <v>42</v>
      </c>
      <c r="B17" s="2">
        <v>295594406</v>
      </c>
      <c r="C17" s="21">
        <v>110893000</v>
      </c>
      <c r="D17" s="22">
        <v>110893000</v>
      </c>
      <c r="E17" s="22">
        <v>7192355</v>
      </c>
      <c r="F17" s="22">
        <v>9102691</v>
      </c>
      <c r="G17" s="22">
        <v>5295260</v>
      </c>
      <c r="H17" s="22">
        <v>21590306</v>
      </c>
      <c r="I17" s="22">
        <v>14603003</v>
      </c>
      <c r="J17" s="22">
        <v>39778494</v>
      </c>
      <c r="K17" s="22">
        <v>33086527</v>
      </c>
      <c r="L17" s="22">
        <v>87468024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109058330</v>
      </c>
      <c r="V17" s="22">
        <v>55446500</v>
      </c>
      <c r="W17" s="22">
        <v>53611830</v>
      </c>
      <c r="X17" s="23">
        <v>96.69</v>
      </c>
      <c r="Y17" s="24">
        <v>110893000</v>
      </c>
    </row>
    <row r="18" spans="1:25" ht="13.5">
      <c r="A18" s="32" t="s">
        <v>43</v>
      </c>
      <c r="B18" s="33">
        <f>SUM(B11:B17)</f>
        <v>329639527</v>
      </c>
      <c r="C18" s="34">
        <f aca="true" t="shared" si="1" ref="C18:Y18">SUM(C11:C17)</f>
        <v>146866000</v>
      </c>
      <c r="D18" s="35">
        <f t="shared" si="1"/>
        <v>146866000</v>
      </c>
      <c r="E18" s="35">
        <f t="shared" si="1"/>
        <v>9329816</v>
      </c>
      <c r="F18" s="35">
        <f t="shared" si="1"/>
        <v>11103645</v>
      </c>
      <c r="G18" s="35">
        <f t="shared" si="1"/>
        <v>7324367</v>
      </c>
      <c r="H18" s="35">
        <f t="shared" si="1"/>
        <v>27757828</v>
      </c>
      <c r="I18" s="35">
        <f t="shared" si="1"/>
        <v>16609248</v>
      </c>
      <c r="J18" s="35">
        <f t="shared" si="1"/>
        <v>42826932</v>
      </c>
      <c r="K18" s="35">
        <f t="shared" si="1"/>
        <v>35103142</v>
      </c>
      <c r="L18" s="35">
        <f t="shared" si="1"/>
        <v>94539322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122297150</v>
      </c>
      <c r="V18" s="35">
        <f t="shared" si="1"/>
        <v>73433000</v>
      </c>
      <c r="W18" s="35">
        <f t="shared" si="1"/>
        <v>48864150</v>
      </c>
      <c r="X18" s="29">
        <f>+IF(V18&lt;&gt;0,(W18/V18)*100,0)</f>
        <v>66.54249451881307</v>
      </c>
      <c r="Y18" s="36">
        <f t="shared" si="1"/>
        <v>146866000</v>
      </c>
    </row>
    <row r="19" spans="1:25" ht="13.5">
      <c r="A19" s="32" t="s">
        <v>44</v>
      </c>
      <c r="B19" s="37">
        <f>+B10-B18</f>
        <v>-68487371</v>
      </c>
      <c r="C19" s="38">
        <f aca="true" t="shared" si="2" ref="C19:Y19">+C10-C18</f>
        <v>-7365000</v>
      </c>
      <c r="D19" s="39">
        <f t="shared" si="2"/>
        <v>-7365000</v>
      </c>
      <c r="E19" s="39">
        <f t="shared" si="2"/>
        <v>-9019086</v>
      </c>
      <c r="F19" s="39">
        <f t="shared" si="2"/>
        <v>-10879091</v>
      </c>
      <c r="G19" s="39">
        <f t="shared" si="2"/>
        <v>19714598</v>
      </c>
      <c r="H19" s="39">
        <f t="shared" si="2"/>
        <v>-183579</v>
      </c>
      <c r="I19" s="39">
        <f t="shared" si="2"/>
        <v>-16100209</v>
      </c>
      <c r="J19" s="39">
        <f t="shared" si="2"/>
        <v>-42310469</v>
      </c>
      <c r="K19" s="39">
        <f t="shared" si="2"/>
        <v>-34619573</v>
      </c>
      <c r="L19" s="39">
        <f t="shared" si="2"/>
        <v>-93030251</v>
      </c>
      <c r="M19" s="39">
        <f t="shared" si="2"/>
        <v>0</v>
      </c>
      <c r="N19" s="39">
        <f t="shared" si="2"/>
        <v>0</v>
      </c>
      <c r="O19" s="39">
        <f t="shared" si="2"/>
        <v>0</v>
      </c>
      <c r="P19" s="39">
        <f t="shared" si="2"/>
        <v>0</v>
      </c>
      <c r="Q19" s="39">
        <f t="shared" si="2"/>
        <v>0</v>
      </c>
      <c r="R19" s="39">
        <f t="shared" si="2"/>
        <v>0</v>
      </c>
      <c r="S19" s="39">
        <f t="shared" si="2"/>
        <v>0</v>
      </c>
      <c r="T19" s="39">
        <f t="shared" si="2"/>
        <v>0</v>
      </c>
      <c r="U19" s="39">
        <f t="shared" si="2"/>
        <v>-93213830</v>
      </c>
      <c r="V19" s="39">
        <f t="shared" si="2"/>
        <v>-3682500</v>
      </c>
      <c r="W19" s="39">
        <f t="shared" si="2"/>
        <v>-89531330</v>
      </c>
      <c r="X19" s="40">
        <f>+IF(V19&lt;&gt;0,(W19/V19)*100,0)</f>
        <v>2431.2649015614393</v>
      </c>
      <c r="Y19" s="41">
        <f t="shared" si="2"/>
        <v>-7365000</v>
      </c>
    </row>
    <row r="20" spans="1:25" ht="13.5">
      <c r="A20" s="20" t="s">
        <v>45</v>
      </c>
      <c r="B20" s="2">
        <v>0</v>
      </c>
      <c r="C20" s="21">
        <v>0</v>
      </c>
      <c r="D20" s="22">
        <v>0</v>
      </c>
      <c r="E20" s="22">
        <v>59321609</v>
      </c>
      <c r="F20" s="22">
        <v>5050225</v>
      </c>
      <c r="G20" s="22">
        <v>16893442</v>
      </c>
      <c r="H20" s="22">
        <v>81265276</v>
      </c>
      <c r="I20" s="22">
        <v>9286545</v>
      </c>
      <c r="J20" s="22">
        <v>10472128</v>
      </c>
      <c r="K20" s="22">
        <v>72767222</v>
      </c>
      <c r="L20" s="22">
        <v>92525895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173791171</v>
      </c>
      <c r="V20" s="22">
        <v>0</v>
      </c>
      <c r="W20" s="22">
        <v>173791171</v>
      </c>
      <c r="X20" s="23">
        <v>0</v>
      </c>
      <c r="Y20" s="24">
        <v>0</v>
      </c>
    </row>
    <row r="21" spans="1:25" ht="13.5">
      <c r="A21" s="20" t="s">
        <v>214</v>
      </c>
      <c r="B21" s="42">
        <v>0</v>
      </c>
      <c r="C21" s="43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5">
        <v>0</v>
      </c>
      <c r="Y21" s="46">
        <v>0</v>
      </c>
    </row>
    <row r="22" spans="1:25" ht="25.5">
      <c r="A22" s="47" t="s">
        <v>215</v>
      </c>
      <c r="B22" s="48">
        <f>SUM(B19:B21)</f>
        <v>-68487371</v>
      </c>
      <c r="C22" s="49">
        <f aca="true" t="shared" si="3" ref="C22:Y22">SUM(C19:C21)</f>
        <v>-7365000</v>
      </c>
      <c r="D22" s="50">
        <f t="shared" si="3"/>
        <v>-7365000</v>
      </c>
      <c r="E22" s="50">
        <f t="shared" si="3"/>
        <v>50302523</v>
      </c>
      <c r="F22" s="50">
        <f t="shared" si="3"/>
        <v>-5828866</v>
      </c>
      <c r="G22" s="50">
        <f t="shared" si="3"/>
        <v>36608040</v>
      </c>
      <c r="H22" s="50">
        <f t="shared" si="3"/>
        <v>81081697</v>
      </c>
      <c r="I22" s="50">
        <f t="shared" si="3"/>
        <v>-6813664</v>
      </c>
      <c r="J22" s="50">
        <f t="shared" si="3"/>
        <v>-31838341</v>
      </c>
      <c r="K22" s="50">
        <f t="shared" si="3"/>
        <v>38147649</v>
      </c>
      <c r="L22" s="50">
        <f t="shared" si="3"/>
        <v>-504356</v>
      </c>
      <c r="M22" s="50">
        <f t="shared" si="3"/>
        <v>0</v>
      </c>
      <c r="N22" s="50">
        <f t="shared" si="3"/>
        <v>0</v>
      </c>
      <c r="O22" s="50">
        <f t="shared" si="3"/>
        <v>0</v>
      </c>
      <c r="P22" s="50">
        <f t="shared" si="3"/>
        <v>0</v>
      </c>
      <c r="Q22" s="50">
        <f t="shared" si="3"/>
        <v>0</v>
      </c>
      <c r="R22" s="50">
        <f t="shared" si="3"/>
        <v>0</v>
      </c>
      <c r="S22" s="50">
        <f t="shared" si="3"/>
        <v>0</v>
      </c>
      <c r="T22" s="50">
        <f t="shared" si="3"/>
        <v>0</v>
      </c>
      <c r="U22" s="50">
        <f t="shared" si="3"/>
        <v>80577341</v>
      </c>
      <c r="V22" s="50">
        <f t="shared" si="3"/>
        <v>-3682500</v>
      </c>
      <c r="W22" s="50">
        <f t="shared" si="3"/>
        <v>84259841</v>
      </c>
      <c r="X22" s="51">
        <f>+IF(V22&lt;&gt;0,(W22/V22)*100,0)</f>
        <v>-2288.1151663272235</v>
      </c>
      <c r="Y22" s="52">
        <f t="shared" si="3"/>
        <v>-7365000</v>
      </c>
    </row>
    <row r="23" spans="1:25" ht="13.5">
      <c r="A23" s="53" t="s">
        <v>47</v>
      </c>
      <c r="B23" s="2">
        <v>0</v>
      </c>
      <c r="C23" s="21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3">
        <v>0</v>
      </c>
      <c r="Y23" s="24">
        <v>0</v>
      </c>
    </row>
    <row r="24" spans="1:25" ht="13.5">
      <c r="A24" s="54" t="s">
        <v>48</v>
      </c>
      <c r="B24" s="37">
        <f>SUM(B22:B23)</f>
        <v>-68487371</v>
      </c>
      <c r="C24" s="38">
        <f aca="true" t="shared" si="4" ref="C24:Y24">SUM(C22:C23)</f>
        <v>-7365000</v>
      </c>
      <c r="D24" s="39">
        <f t="shared" si="4"/>
        <v>-7365000</v>
      </c>
      <c r="E24" s="39">
        <f t="shared" si="4"/>
        <v>50302523</v>
      </c>
      <c r="F24" s="39">
        <f t="shared" si="4"/>
        <v>-5828866</v>
      </c>
      <c r="G24" s="39">
        <f t="shared" si="4"/>
        <v>36608040</v>
      </c>
      <c r="H24" s="39">
        <f t="shared" si="4"/>
        <v>81081697</v>
      </c>
      <c r="I24" s="39">
        <f t="shared" si="4"/>
        <v>-6813664</v>
      </c>
      <c r="J24" s="39">
        <f t="shared" si="4"/>
        <v>-31838341</v>
      </c>
      <c r="K24" s="39">
        <f t="shared" si="4"/>
        <v>38147649</v>
      </c>
      <c r="L24" s="39">
        <f t="shared" si="4"/>
        <v>-504356</v>
      </c>
      <c r="M24" s="39">
        <f t="shared" si="4"/>
        <v>0</v>
      </c>
      <c r="N24" s="39">
        <f t="shared" si="4"/>
        <v>0</v>
      </c>
      <c r="O24" s="39">
        <f t="shared" si="4"/>
        <v>0</v>
      </c>
      <c r="P24" s="39">
        <f t="shared" si="4"/>
        <v>0</v>
      </c>
      <c r="Q24" s="39">
        <f t="shared" si="4"/>
        <v>0</v>
      </c>
      <c r="R24" s="39">
        <f t="shared" si="4"/>
        <v>0</v>
      </c>
      <c r="S24" s="39">
        <f t="shared" si="4"/>
        <v>0</v>
      </c>
      <c r="T24" s="39">
        <f t="shared" si="4"/>
        <v>0</v>
      </c>
      <c r="U24" s="39">
        <f t="shared" si="4"/>
        <v>80577341</v>
      </c>
      <c r="V24" s="39">
        <f t="shared" si="4"/>
        <v>-3682500</v>
      </c>
      <c r="W24" s="39">
        <f t="shared" si="4"/>
        <v>84259841</v>
      </c>
      <c r="X24" s="40">
        <f>+IF(V24&lt;&gt;0,(W24/V24)*100,0)</f>
        <v>-2288.1151663272235</v>
      </c>
      <c r="Y24" s="41">
        <f t="shared" si="4"/>
        <v>-7365000</v>
      </c>
    </row>
    <row r="25" spans="1:25" ht="4.5" customHeight="1">
      <c r="A25" s="55"/>
      <c r="B25" s="14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56"/>
      <c r="Y25" s="57"/>
    </row>
    <row r="26" spans="1:25" ht="13.5">
      <c r="A26" s="58" t="s">
        <v>216</v>
      </c>
      <c r="B26" s="59"/>
      <c r="C26" s="60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8"/>
      <c r="Y26" s="19"/>
    </row>
    <row r="27" spans="1:25" ht="13.5">
      <c r="A27" s="32" t="s">
        <v>49</v>
      </c>
      <c r="B27" s="3">
        <v>176660009</v>
      </c>
      <c r="C27" s="61">
        <v>187077000</v>
      </c>
      <c r="D27" s="62">
        <v>187077000</v>
      </c>
      <c r="E27" s="62">
        <v>6576863</v>
      </c>
      <c r="F27" s="62">
        <v>8287802</v>
      </c>
      <c r="G27" s="62">
        <v>10668417</v>
      </c>
      <c r="H27" s="62">
        <v>25533082</v>
      </c>
      <c r="I27" s="62">
        <v>9910307</v>
      </c>
      <c r="J27" s="62">
        <v>17824808</v>
      </c>
      <c r="K27" s="62">
        <v>35391224</v>
      </c>
      <c r="L27" s="62">
        <v>63126339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88659421</v>
      </c>
      <c r="V27" s="62">
        <v>93538500</v>
      </c>
      <c r="W27" s="62">
        <v>-4879079</v>
      </c>
      <c r="X27" s="63">
        <v>-5.22</v>
      </c>
      <c r="Y27" s="64">
        <v>187077000</v>
      </c>
    </row>
    <row r="28" spans="1:25" ht="13.5">
      <c r="A28" s="65" t="s">
        <v>45</v>
      </c>
      <c r="B28" s="2">
        <v>176660009</v>
      </c>
      <c r="C28" s="21">
        <v>154394000</v>
      </c>
      <c r="D28" s="22">
        <v>154394000</v>
      </c>
      <c r="E28" s="22">
        <v>6576863</v>
      </c>
      <c r="F28" s="22">
        <v>8287802</v>
      </c>
      <c r="G28" s="22">
        <v>10314072</v>
      </c>
      <c r="H28" s="22">
        <v>25178737</v>
      </c>
      <c r="I28" s="22">
        <v>6576863</v>
      </c>
      <c r="J28" s="22">
        <v>17824808</v>
      </c>
      <c r="K28" s="22">
        <v>35391224</v>
      </c>
      <c r="L28" s="22">
        <v>59792895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84971632</v>
      </c>
      <c r="V28" s="22">
        <v>77197000</v>
      </c>
      <c r="W28" s="22">
        <v>7774632</v>
      </c>
      <c r="X28" s="23">
        <v>10.07</v>
      </c>
      <c r="Y28" s="24">
        <v>154394000</v>
      </c>
    </row>
    <row r="29" spans="1:25" ht="13.5">
      <c r="A29" s="20" t="s">
        <v>217</v>
      </c>
      <c r="B29" s="2">
        <v>0</v>
      </c>
      <c r="C29" s="21">
        <v>32683000</v>
      </c>
      <c r="D29" s="22">
        <v>32683000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16341500</v>
      </c>
      <c r="W29" s="22">
        <v>-16341500</v>
      </c>
      <c r="X29" s="23">
        <v>-100</v>
      </c>
      <c r="Y29" s="24">
        <v>32683000</v>
      </c>
    </row>
    <row r="30" spans="1:25" ht="13.5">
      <c r="A30" s="20" t="s">
        <v>51</v>
      </c>
      <c r="B30" s="2">
        <v>0</v>
      </c>
      <c r="C30" s="21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3">
        <v>0</v>
      </c>
      <c r="Y30" s="24">
        <v>0</v>
      </c>
    </row>
    <row r="31" spans="1:25" ht="13.5">
      <c r="A31" s="20" t="s">
        <v>52</v>
      </c>
      <c r="B31" s="2">
        <v>0</v>
      </c>
      <c r="C31" s="21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3">
        <v>0</v>
      </c>
      <c r="Y31" s="24">
        <v>0</v>
      </c>
    </row>
    <row r="32" spans="1:25" ht="13.5">
      <c r="A32" s="32" t="s">
        <v>53</v>
      </c>
      <c r="B32" s="3">
        <f>SUM(B28:B31)</f>
        <v>176660009</v>
      </c>
      <c r="C32" s="61">
        <f aca="true" t="shared" si="5" ref="C32:Y32">SUM(C28:C31)</f>
        <v>187077000</v>
      </c>
      <c r="D32" s="62">
        <f t="shared" si="5"/>
        <v>187077000</v>
      </c>
      <c r="E32" s="62">
        <f t="shared" si="5"/>
        <v>6576863</v>
      </c>
      <c r="F32" s="62">
        <f t="shared" si="5"/>
        <v>8287802</v>
      </c>
      <c r="G32" s="62">
        <f t="shared" si="5"/>
        <v>10314072</v>
      </c>
      <c r="H32" s="62">
        <f t="shared" si="5"/>
        <v>25178737</v>
      </c>
      <c r="I32" s="62">
        <f t="shared" si="5"/>
        <v>6576863</v>
      </c>
      <c r="J32" s="62">
        <f t="shared" si="5"/>
        <v>17824808</v>
      </c>
      <c r="K32" s="62">
        <f t="shared" si="5"/>
        <v>35391224</v>
      </c>
      <c r="L32" s="62">
        <f t="shared" si="5"/>
        <v>59792895</v>
      </c>
      <c r="M32" s="62">
        <f t="shared" si="5"/>
        <v>0</v>
      </c>
      <c r="N32" s="62">
        <f t="shared" si="5"/>
        <v>0</v>
      </c>
      <c r="O32" s="62">
        <f t="shared" si="5"/>
        <v>0</v>
      </c>
      <c r="P32" s="62">
        <f t="shared" si="5"/>
        <v>0</v>
      </c>
      <c r="Q32" s="62">
        <f t="shared" si="5"/>
        <v>0</v>
      </c>
      <c r="R32" s="62">
        <f t="shared" si="5"/>
        <v>0</v>
      </c>
      <c r="S32" s="62">
        <f t="shared" si="5"/>
        <v>0</v>
      </c>
      <c r="T32" s="62">
        <f t="shared" si="5"/>
        <v>0</v>
      </c>
      <c r="U32" s="62">
        <f t="shared" si="5"/>
        <v>84971632</v>
      </c>
      <c r="V32" s="62">
        <f t="shared" si="5"/>
        <v>93538500</v>
      </c>
      <c r="W32" s="62">
        <f t="shared" si="5"/>
        <v>-8566868</v>
      </c>
      <c r="X32" s="63">
        <f>+IF(V32&lt;&gt;0,(W32/V32)*100,0)</f>
        <v>-9.158654457790108</v>
      </c>
      <c r="Y32" s="64">
        <f t="shared" si="5"/>
        <v>187077000</v>
      </c>
    </row>
    <row r="33" spans="1:25" ht="4.5" customHeight="1">
      <c r="A33" s="32"/>
      <c r="B33" s="66"/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9"/>
      <c r="Y33" s="70"/>
    </row>
    <row r="34" spans="1:25" ht="13.5">
      <c r="A34" s="58" t="s">
        <v>54</v>
      </c>
      <c r="B34" s="59"/>
      <c r="C34" s="60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8"/>
      <c r="Y34" s="19"/>
    </row>
    <row r="35" spans="1:25" ht="13.5">
      <c r="A35" s="20" t="s">
        <v>55</v>
      </c>
      <c r="B35" s="2">
        <v>70631244</v>
      </c>
      <c r="C35" s="21">
        <v>31834773</v>
      </c>
      <c r="D35" s="22">
        <v>31834773</v>
      </c>
      <c r="E35" s="22">
        <v>98673054</v>
      </c>
      <c r="F35" s="22">
        <v>83188849</v>
      </c>
      <c r="G35" s="22">
        <v>98673054</v>
      </c>
      <c r="H35" s="22">
        <v>280534957</v>
      </c>
      <c r="I35" s="22">
        <v>84144091</v>
      </c>
      <c r="J35" s="22">
        <v>84144091</v>
      </c>
      <c r="K35" s="22">
        <v>104328503</v>
      </c>
      <c r="L35" s="22">
        <v>272616685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553151642</v>
      </c>
      <c r="V35" s="22">
        <v>15917387</v>
      </c>
      <c r="W35" s="22">
        <v>537234255</v>
      </c>
      <c r="X35" s="23">
        <v>3375.14</v>
      </c>
      <c r="Y35" s="24">
        <v>31834773</v>
      </c>
    </row>
    <row r="36" spans="1:25" ht="13.5">
      <c r="A36" s="20" t="s">
        <v>56</v>
      </c>
      <c r="B36" s="2">
        <v>929593773</v>
      </c>
      <c r="C36" s="21">
        <v>97539360</v>
      </c>
      <c r="D36" s="22">
        <v>97539360</v>
      </c>
      <c r="E36" s="22">
        <v>940820789</v>
      </c>
      <c r="F36" s="22">
        <v>941562740</v>
      </c>
      <c r="G36" s="22">
        <v>940820789</v>
      </c>
      <c r="H36" s="22">
        <v>2823204318</v>
      </c>
      <c r="I36" s="22">
        <v>934021819</v>
      </c>
      <c r="J36" s="22">
        <v>934021819</v>
      </c>
      <c r="K36" s="22">
        <v>934169246</v>
      </c>
      <c r="L36" s="22">
        <v>2802212884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5625417202</v>
      </c>
      <c r="V36" s="22">
        <v>48769680</v>
      </c>
      <c r="W36" s="22">
        <v>5576647522</v>
      </c>
      <c r="X36" s="23">
        <v>11434.66</v>
      </c>
      <c r="Y36" s="24">
        <v>97539360</v>
      </c>
    </row>
    <row r="37" spans="1:25" ht="13.5">
      <c r="A37" s="20" t="s">
        <v>57</v>
      </c>
      <c r="B37" s="2">
        <v>108529386</v>
      </c>
      <c r="C37" s="21">
        <v>51417535</v>
      </c>
      <c r="D37" s="22">
        <v>51417535</v>
      </c>
      <c r="E37" s="22">
        <v>101084845</v>
      </c>
      <c r="F37" s="22">
        <v>93156504</v>
      </c>
      <c r="G37" s="22">
        <v>101084845</v>
      </c>
      <c r="H37" s="22">
        <v>295326194</v>
      </c>
      <c r="I37" s="22">
        <v>108031911</v>
      </c>
      <c r="J37" s="22">
        <v>108031911</v>
      </c>
      <c r="K37" s="22">
        <v>90220136</v>
      </c>
      <c r="L37" s="22">
        <v>306283958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601610152</v>
      </c>
      <c r="V37" s="22">
        <v>25708768</v>
      </c>
      <c r="W37" s="22">
        <v>575901384</v>
      </c>
      <c r="X37" s="23">
        <v>2240.1</v>
      </c>
      <c r="Y37" s="24">
        <v>51417535</v>
      </c>
    </row>
    <row r="38" spans="1:25" ht="13.5">
      <c r="A38" s="20" t="s">
        <v>58</v>
      </c>
      <c r="B38" s="2">
        <v>8867012</v>
      </c>
      <c r="C38" s="21">
        <v>1663435</v>
      </c>
      <c r="D38" s="22">
        <v>1663435</v>
      </c>
      <c r="E38" s="22">
        <v>8867012</v>
      </c>
      <c r="F38" s="22">
        <v>8867012</v>
      </c>
      <c r="G38" s="22">
        <v>8867012</v>
      </c>
      <c r="H38" s="22">
        <v>26601036</v>
      </c>
      <c r="I38" s="22">
        <v>8867012</v>
      </c>
      <c r="J38" s="22">
        <v>8867012</v>
      </c>
      <c r="K38" s="22">
        <v>8867012</v>
      </c>
      <c r="L38" s="22">
        <v>26601036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53202072</v>
      </c>
      <c r="V38" s="22">
        <v>831718</v>
      </c>
      <c r="W38" s="22">
        <v>52370354</v>
      </c>
      <c r="X38" s="23">
        <v>6296.65</v>
      </c>
      <c r="Y38" s="24">
        <v>1663435</v>
      </c>
    </row>
    <row r="39" spans="1:25" ht="13.5">
      <c r="A39" s="20" t="s">
        <v>59</v>
      </c>
      <c r="B39" s="2">
        <v>882828619</v>
      </c>
      <c r="C39" s="21">
        <v>76293163</v>
      </c>
      <c r="D39" s="22">
        <v>76293163</v>
      </c>
      <c r="E39" s="22">
        <v>929541986</v>
      </c>
      <c r="F39" s="22">
        <v>922728073</v>
      </c>
      <c r="G39" s="22">
        <v>929541986</v>
      </c>
      <c r="H39" s="22">
        <v>2781812045</v>
      </c>
      <c r="I39" s="22">
        <v>901266987</v>
      </c>
      <c r="J39" s="22">
        <v>901266987</v>
      </c>
      <c r="K39" s="22">
        <v>939410601</v>
      </c>
      <c r="L39" s="22">
        <v>2741944575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5523756620</v>
      </c>
      <c r="V39" s="22">
        <v>38146582</v>
      </c>
      <c r="W39" s="22">
        <v>5485610038</v>
      </c>
      <c r="X39" s="23">
        <v>14380.34</v>
      </c>
      <c r="Y39" s="24">
        <v>76293163</v>
      </c>
    </row>
    <row r="40" spans="1:25" ht="4.5" customHeight="1">
      <c r="A40" s="55"/>
      <c r="B40" s="14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56"/>
      <c r="Y40" s="57"/>
    </row>
    <row r="41" spans="1:25" ht="13.5">
      <c r="A41" s="58" t="s">
        <v>60</v>
      </c>
      <c r="B41" s="59"/>
      <c r="C41" s="60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9"/>
    </row>
    <row r="42" spans="1:25" ht="13.5">
      <c r="A42" s="20" t="s">
        <v>61</v>
      </c>
      <c r="B42" s="2">
        <v>-40197883</v>
      </c>
      <c r="C42" s="21">
        <v>222033000</v>
      </c>
      <c r="D42" s="22">
        <v>222033000</v>
      </c>
      <c r="E42" s="22">
        <v>34806365</v>
      </c>
      <c r="F42" s="22">
        <v>3530446</v>
      </c>
      <c r="G42" s="22">
        <v>-22016860</v>
      </c>
      <c r="H42" s="22">
        <v>16319951</v>
      </c>
      <c r="I42" s="22">
        <v>-8437336</v>
      </c>
      <c r="J42" s="22">
        <v>-1037642</v>
      </c>
      <c r="K42" s="22">
        <v>33340518</v>
      </c>
      <c r="L42" s="22">
        <v>23865540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40185491</v>
      </c>
      <c r="V42" s="22">
        <v>111016500</v>
      </c>
      <c r="W42" s="22">
        <v>-70831009</v>
      </c>
      <c r="X42" s="23">
        <v>-63.8</v>
      </c>
      <c r="Y42" s="24">
        <v>222033000</v>
      </c>
    </row>
    <row r="43" spans="1:25" ht="13.5">
      <c r="A43" s="20" t="s">
        <v>62</v>
      </c>
      <c r="B43" s="2">
        <v>34180258</v>
      </c>
      <c r="C43" s="21">
        <v>187077000</v>
      </c>
      <c r="D43" s="22">
        <v>187077000</v>
      </c>
      <c r="E43" s="22">
        <v>0</v>
      </c>
      <c r="F43" s="22">
        <v>-7250046</v>
      </c>
      <c r="G43" s="22">
        <v>-10882803</v>
      </c>
      <c r="H43" s="22">
        <v>-18132849</v>
      </c>
      <c r="I43" s="22">
        <v>8410134</v>
      </c>
      <c r="J43" s="22">
        <v>21923356</v>
      </c>
      <c r="K43" s="22">
        <v>-14076968</v>
      </c>
      <c r="L43" s="22">
        <v>16256522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-1876327</v>
      </c>
      <c r="V43" s="22">
        <v>93538500</v>
      </c>
      <c r="W43" s="22">
        <v>-95414827</v>
      </c>
      <c r="X43" s="23">
        <v>-102.01</v>
      </c>
      <c r="Y43" s="24">
        <v>187077000</v>
      </c>
    </row>
    <row r="44" spans="1:25" ht="13.5">
      <c r="A44" s="20" t="s">
        <v>63</v>
      </c>
      <c r="B44" s="2">
        <v>0</v>
      </c>
      <c r="C44" s="21">
        <v>36000</v>
      </c>
      <c r="D44" s="22">
        <v>36000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18000</v>
      </c>
      <c r="W44" s="22">
        <v>-18000</v>
      </c>
      <c r="X44" s="23">
        <v>-100</v>
      </c>
      <c r="Y44" s="24">
        <v>36000</v>
      </c>
    </row>
    <row r="45" spans="1:25" ht="13.5">
      <c r="A45" s="32" t="s">
        <v>64</v>
      </c>
      <c r="B45" s="3">
        <v>8443491</v>
      </c>
      <c r="C45" s="61">
        <v>414236000</v>
      </c>
      <c r="D45" s="62">
        <v>414236000</v>
      </c>
      <c r="E45" s="62">
        <v>43250035</v>
      </c>
      <c r="F45" s="62">
        <v>39530435</v>
      </c>
      <c r="G45" s="62">
        <v>6630772</v>
      </c>
      <c r="H45" s="62">
        <v>6630772</v>
      </c>
      <c r="I45" s="62">
        <v>6603570</v>
      </c>
      <c r="J45" s="62">
        <v>27489284</v>
      </c>
      <c r="K45" s="62">
        <v>46752834</v>
      </c>
      <c r="L45" s="62">
        <v>46752834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46752834</v>
      </c>
      <c r="V45" s="62">
        <v>209663000</v>
      </c>
      <c r="W45" s="62">
        <v>-162910166</v>
      </c>
      <c r="X45" s="63">
        <v>-77.7</v>
      </c>
      <c r="Y45" s="64">
        <v>414236000</v>
      </c>
    </row>
    <row r="46" spans="1:25" ht="4.5" customHeight="1">
      <c r="A46" s="71"/>
      <c r="B46" s="72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5"/>
      <c r="Y46" s="76"/>
    </row>
    <row r="47" spans="1:25" ht="13.5" hidden="1">
      <c r="A47" s="77" t="s">
        <v>218</v>
      </c>
      <c r="B47" s="77" t="s">
        <v>203</v>
      </c>
      <c r="C47" s="78" t="s">
        <v>204</v>
      </c>
      <c r="D47" s="79" t="s">
        <v>205</v>
      </c>
      <c r="E47" s="80"/>
      <c r="F47" s="80"/>
      <c r="G47" s="80"/>
      <c r="H47" s="81" t="s">
        <v>206</v>
      </c>
      <c r="I47" s="80"/>
      <c r="J47" s="80"/>
      <c r="K47" s="80"/>
      <c r="L47" s="81" t="s">
        <v>207</v>
      </c>
      <c r="M47" s="82"/>
      <c r="N47" s="82"/>
      <c r="O47" s="82"/>
      <c r="P47" s="82"/>
      <c r="Q47" s="82"/>
      <c r="R47" s="82"/>
      <c r="S47" s="82"/>
      <c r="T47" s="82"/>
      <c r="U47" s="81" t="s">
        <v>208</v>
      </c>
      <c r="V47" s="81" t="s">
        <v>209</v>
      </c>
      <c r="W47" s="81" t="s">
        <v>210</v>
      </c>
      <c r="X47" s="81" t="s">
        <v>211</v>
      </c>
      <c r="Y47" s="83"/>
    </row>
    <row r="48" spans="1:25" ht="13.5" hidden="1">
      <c r="A48" s="84" t="s">
        <v>65</v>
      </c>
      <c r="B48" s="85"/>
      <c r="C48" s="86"/>
      <c r="D48" s="87"/>
      <c r="E48" s="87"/>
      <c r="F48" s="87"/>
      <c r="G48" s="87"/>
      <c r="H48" s="87"/>
      <c r="I48" s="87"/>
      <c r="J48" s="87"/>
      <c r="K48" s="87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9"/>
    </row>
    <row r="49" spans="1:25" ht="13.5" hidden="1">
      <c r="A49" s="90" t="s">
        <v>66</v>
      </c>
      <c r="B49" s="14">
        <v>0</v>
      </c>
      <c r="C49" s="91">
        <v>1997546</v>
      </c>
      <c r="D49" s="16">
        <v>2776130</v>
      </c>
      <c r="E49" s="16">
        <v>0</v>
      </c>
      <c r="F49" s="16">
        <v>0</v>
      </c>
      <c r="G49" s="16">
        <v>0</v>
      </c>
      <c r="H49" s="16">
        <v>1654786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6428462</v>
      </c>
      <c r="Y49" s="92">
        <v>0</v>
      </c>
    </row>
    <row r="50" spans="1:25" ht="13.5" hidden="1">
      <c r="A50" s="84" t="s">
        <v>67</v>
      </c>
      <c r="B50" s="14"/>
      <c r="C50" s="91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92"/>
    </row>
    <row r="51" spans="1:25" ht="13.5" hidden="1">
      <c r="A51" s="90" t="s">
        <v>68</v>
      </c>
      <c r="B51" s="14">
        <v>243168</v>
      </c>
      <c r="C51" s="91">
        <v>146475</v>
      </c>
      <c r="D51" s="16">
        <v>11469</v>
      </c>
      <c r="E51" s="16">
        <v>0</v>
      </c>
      <c r="F51" s="16">
        <v>0</v>
      </c>
      <c r="G51" s="16">
        <v>0</v>
      </c>
      <c r="H51" s="16">
        <v>209487</v>
      </c>
      <c r="I51" s="16">
        <v>0</v>
      </c>
      <c r="J51" s="16">
        <v>0</v>
      </c>
      <c r="K51" s="16">
        <v>0</v>
      </c>
      <c r="L51" s="16">
        <v>86961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365933</v>
      </c>
      <c r="V51" s="16">
        <v>551086</v>
      </c>
      <c r="W51" s="16">
        <v>13311924</v>
      </c>
      <c r="X51" s="16">
        <v>14926503</v>
      </c>
      <c r="Y51" s="92">
        <v>0</v>
      </c>
    </row>
    <row r="52" spans="1:25" ht="4.5" customHeight="1" hidden="1">
      <c r="A52" s="93"/>
      <c r="B52" s="72"/>
      <c r="C52" s="9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95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234" t="s">
        <v>69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1:26" ht="24.75" customHeight="1">
      <c r="A2" s="120" t="s">
        <v>70</v>
      </c>
      <c r="B2" s="96" t="s">
        <v>224</v>
      </c>
      <c r="C2" s="83" t="s">
        <v>2</v>
      </c>
      <c r="D2" s="235" t="s">
        <v>3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7"/>
    </row>
    <row r="3" spans="1:26" ht="24.75" customHeight="1">
      <c r="A3" s="121" t="s">
        <v>4</v>
      </c>
      <c r="B3" s="122" t="s">
        <v>71</v>
      </c>
      <c r="C3" s="123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10" t="s">
        <v>20</v>
      </c>
      <c r="S3" s="10" t="s">
        <v>21</v>
      </c>
      <c r="T3" s="10" t="s">
        <v>22</v>
      </c>
      <c r="U3" s="10" t="s">
        <v>23</v>
      </c>
      <c r="V3" s="10" t="s">
        <v>24</v>
      </c>
      <c r="W3" s="10" t="s">
        <v>25</v>
      </c>
      <c r="X3" s="10" t="s">
        <v>26</v>
      </c>
      <c r="Y3" s="10" t="s">
        <v>27</v>
      </c>
      <c r="Z3" s="12" t="s">
        <v>28</v>
      </c>
    </row>
    <row r="4" spans="1:26" ht="13.5">
      <c r="A4" s="108" t="s">
        <v>72</v>
      </c>
      <c r="B4" s="98"/>
      <c r="C4" s="124"/>
      <c r="D4" s="125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7"/>
      <c r="Z4" s="124"/>
    </row>
    <row r="5" spans="1:26" ht="13.5">
      <c r="A5" s="97" t="s">
        <v>73</v>
      </c>
      <c r="B5" s="98"/>
      <c r="C5" s="113">
        <f aca="true" t="shared" si="0" ref="C5:X5">SUM(C6:C8)</f>
        <v>0</v>
      </c>
      <c r="D5" s="114">
        <f t="shared" si="0"/>
        <v>0</v>
      </c>
      <c r="E5" s="62">
        <f t="shared" si="0"/>
        <v>0</v>
      </c>
      <c r="F5" s="62">
        <f t="shared" si="0"/>
        <v>59632339</v>
      </c>
      <c r="G5" s="62">
        <f t="shared" si="0"/>
        <v>5274779</v>
      </c>
      <c r="H5" s="62">
        <f t="shared" si="0"/>
        <v>43932407</v>
      </c>
      <c r="I5" s="62">
        <f t="shared" si="0"/>
        <v>108839525</v>
      </c>
      <c r="J5" s="62">
        <f t="shared" si="0"/>
        <v>9795584</v>
      </c>
      <c r="K5" s="62">
        <f t="shared" si="0"/>
        <v>10988591</v>
      </c>
      <c r="L5" s="62">
        <f t="shared" si="0"/>
        <v>73250791</v>
      </c>
      <c r="M5" s="62">
        <f t="shared" si="0"/>
        <v>94034966</v>
      </c>
      <c r="N5" s="62">
        <f t="shared" si="0"/>
        <v>0</v>
      </c>
      <c r="O5" s="62">
        <f t="shared" si="0"/>
        <v>0</v>
      </c>
      <c r="P5" s="62">
        <f t="shared" si="0"/>
        <v>0</v>
      </c>
      <c r="Q5" s="62">
        <f t="shared" si="0"/>
        <v>0</v>
      </c>
      <c r="R5" s="62">
        <f t="shared" si="0"/>
        <v>0</v>
      </c>
      <c r="S5" s="62">
        <f t="shared" si="0"/>
        <v>0</v>
      </c>
      <c r="T5" s="62">
        <f t="shared" si="0"/>
        <v>0</v>
      </c>
      <c r="U5" s="62">
        <f t="shared" si="0"/>
        <v>0</v>
      </c>
      <c r="V5" s="62">
        <f t="shared" si="0"/>
        <v>202874491</v>
      </c>
      <c r="W5" s="62">
        <f t="shared" si="0"/>
        <v>0</v>
      </c>
      <c r="X5" s="62">
        <f t="shared" si="0"/>
        <v>202874491</v>
      </c>
      <c r="Y5" s="99">
        <f>+IF(W5&lt;&gt;0,+(X5/W5)*100,0)</f>
        <v>0</v>
      </c>
      <c r="Z5" s="113">
        <f>SUM(Z6:Z8)</f>
        <v>0</v>
      </c>
    </row>
    <row r="6" spans="1:26" ht="13.5">
      <c r="A6" s="100" t="s">
        <v>74</v>
      </c>
      <c r="B6" s="98"/>
      <c r="C6" s="115"/>
      <c r="D6" s="116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02">
        <v>0</v>
      </c>
      <c r="Z6" s="115"/>
    </row>
    <row r="7" spans="1:26" ht="13.5">
      <c r="A7" s="100" t="s">
        <v>75</v>
      </c>
      <c r="B7" s="98"/>
      <c r="C7" s="117"/>
      <c r="D7" s="118"/>
      <c r="E7" s="119"/>
      <c r="F7" s="119">
        <v>59632339</v>
      </c>
      <c r="G7" s="119">
        <v>5274779</v>
      </c>
      <c r="H7" s="119">
        <v>43932407</v>
      </c>
      <c r="I7" s="119">
        <v>108839525</v>
      </c>
      <c r="J7" s="119">
        <v>9795584</v>
      </c>
      <c r="K7" s="119">
        <v>10988591</v>
      </c>
      <c r="L7" s="119">
        <v>73250791</v>
      </c>
      <c r="M7" s="119">
        <v>94034966</v>
      </c>
      <c r="N7" s="119"/>
      <c r="O7" s="119"/>
      <c r="P7" s="119"/>
      <c r="Q7" s="119"/>
      <c r="R7" s="119"/>
      <c r="S7" s="119"/>
      <c r="T7" s="119"/>
      <c r="U7" s="119"/>
      <c r="V7" s="119">
        <v>202874491</v>
      </c>
      <c r="W7" s="119"/>
      <c r="X7" s="119">
        <v>202874491</v>
      </c>
      <c r="Y7" s="103">
        <v>0</v>
      </c>
      <c r="Z7" s="117"/>
    </row>
    <row r="8" spans="1:26" ht="13.5">
      <c r="A8" s="100" t="s">
        <v>76</v>
      </c>
      <c r="B8" s="98"/>
      <c r="C8" s="115"/>
      <c r="D8" s="116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02">
        <v>0</v>
      </c>
      <c r="Z8" s="115"/>
    </row>
    <row r="9" spans="1:26" ht="13.5">
      <c r="A9" s="97" t="s">
        <v>77</v>
      </c>
      <c r="B9" s="98"/>
      <c r="C9" s="113">
        <f aca="true" t="shared" si="1" ref="C9:X9">SUM(C10:C14)</f>
        <v>0</v>
      </c>
      <c r="D9" s="114">
        <f t="shared" si="1"/>
        <v>0</v>
      </c>
      <c r="E9" s="62">
        <f t="shared" si="1"/>
        <v>0</v>
      </c>
      <c r="F9" s="62">
        <f t="shared" si="1"/>
        <v>0</v>
      </c>
      <c r="G9" s="62">
        <f t="shared" si="1"/>
        <v>0</v>
      </c>
      <c r="H9" s="62">
        <f t="shared" si="1"/>
        <v>0</v>
      </c>
      <c r="I9" s="62">
        <f t="shared" si="1"/>
        <v>0</v>
      </c>
      <c r="J9" s="62">
        <f t="shared" si="1"/>
        <v>0</v>
      </c>
      <c r="K9" s="62">
        <f t="shared" si="1"/>
        <v>0</v>
      </c>
      <c r="L9" s="62">
        <f t="shared" si="1"/>
        <v>0</v>
      </c>
      <c r="M9" s="62">
        <f t="shared" si="1"/>
        <v>0</v>
      </c>
      <c r="N9" s="62">
        <f t="shared" si="1"/>
        <v>0</v>
      </c>
      <c r="O9" s="62">
        <f t="shared" si="1"/>
        <v>0</v>
      </c>
      <c r="P9" s="62">
        <f t="shared" si="1"/>
        <v>0</v>
      </c>
      <c r="Q9" s="62">
        <f t="shared" si="1"/>
        <v>0</v>
      </c>
      <c r="R9" s="62">
        <f t="shared" si="1"/>
        <v>0</v>
      </c>
      <c r="S9" s="62">
        <f t="shared" si="1"/>
        <v>0</v>
      </c>
      <c r="T9" s="62">
        <f t="shared" si="1"/>
        <v>0</v>
      </c>
      <c r="U9" s="62">
        <f t="shared" si="1"/>
        <v>0</v>
      </c>
      <c r="V9" s="62">
        <f t="shared" si="1"/>
        <v>0</v>
      </c>
      <c r="W9" s="62">
        <f t="shared" si="1"/>
        <v>0</v>
      </c>
      <c r="X9" s="62">
        <f t="shared" si="1"/>
        <v>0</v>
      </c>
      <c r="Y9" s="99">
        <f>+IF(W9&lt;&gt;0,+(X9/W9)*100,0)</f>
        <v>0</v>
      </c>
      <c r="Z9" s="113">
        <f>SUM(Z10:Z14)</f>
        <v>0</v>
      </c>
    </row>
    <row r="10" spans="1:26" ht="13.5">
      <c r="A10" s="100" t="s">
        <v>78</v>
      </c>
      <c r="B10" s="98"/>
      <c r="C10" s="115"/>
      <c r="D10" s="116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02">
        <v>0</v>
      </c>
      <c r="Z10" s="115"/>
    </row>
    <row r="11" spans="1:26" ht="13.5">
      <c r="A11" s="100" t="s">
        <v>79</v>
      </c>
      <c r="B11" s="98"/>
      <c r="C11" s="115"/>
      <c r="D11" s="11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02">
        <v>0</v>
      </c>
      <c r="Z11" s="115"/>
    </row>
    <row r="12" spans="1:26" ht="13.5">
      <c r="A12" s="100" t="s">
        <v>80</v>
      </c>
      <c r="B12" s="98"/>
      <c r="C12" s="115"/>
      <c r="D12" s="116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02">
        <v>0</v>
      </c>
      <c r="Z12" s="115"/>
    </row>
    <row r="13" spans="1:26" ht="13.5">
      <c r="A13" s="100" t="s">
        <v>81</v>
      </c>
      <c r="B13" s="98"/>
      <c r="C13" s="115"/>
      <c r="D13" s="116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102">
        <v>0</v>
      </c>
      <c r="Z13" s="115"/>
    </row>
    <row r="14" spans="1:26" ht="13.5">
      <c r="A14" s="100" t="s">
        <v>82</v>
      </c>
      <c r="B14" s="98"/>
      <c r="C14" s="117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03">
        <v>0</v>
      </c>
      <c r="Z14" s="117"/>
    </row>
    <row r="15" spans="1:26" ht="13.5">
      <c r="A15" s="97" t="s">
        <v>83</v>
      </c>
      <c r="B15" s="104"/>
      <c r="C15" s="113">
        <f aca="true" t="shared" si="2" ref="C15:X15">SUM(C16:C18)</f>
        <v>261152156</v>
      </c>
      <c r="D15" s="114">
        <f t="shared" si="2"/>
        <v>139501000</v>
      </c>
      <c r="E15" s="62">
        <f t="shared" si="2"/>
        <v>139501000</v>
      </c>
      <c r="F15" s="62">
        <f t="shared" si="2"/>
        <v>0</v>
      </c>
      <c r="G15" s="62">
        <f t="shared" si="2"/>
        <v>0</v>
      </c>
      <c r="H15" s="62">
        <f t="shared" si="2"/>
        <v>0</v>
      </c>
      <c r="I15" s="62">
        <f t="shared" si="2"/>
        <v>0</v>
      </c>
      <c r="J15" s="62">
        <f t="shared" si="2"/>
        <v>0</v>
      </c>
      <c r="K15" s="62">
        <f t="shared" si="2"/>
        <v>0</v>
      </c>
      <c r="L15" s="62">
        <f t="shared" si="2"/>
        <v>0</v>
      </c>
      <c r="M15" s="62">
        <f t="shared" si="2"/>
        <v>0</v>
      </c>
      <c r="N15" s="62">
        <f t="shared" si="2"/>
        <v>0</v>
      </c>
      <c r="O15" s="62">
        <f t="shared" si="2"/>
        <v>0</v>
      </c>
      <c r="P15" s="62">
        <f t="shared" si="2"/>
        <v>0</v>
      </c>
      <c r="Q15" s="62">
        <f t="shared" si="2"/>
        <v>0</v>
      </c>
      <c r="R15" s="62">
        <f t="shared" si="2"/>
        <v>0</v>
      </c>
      <c r="S15" s="62">
        <f t="shared" si="2"/>
        <v>0</v>
      </c>
      <c r="T15" s="62">
        <f t="shared" si="2"/>
        <v>0</v>
      </c>
      <c r="U15" s="62">
        <f t="shared" si="2"/>
        <v>0</v>
      </c>
      <c r="V15" s="62">
        <f t="shared" si="2"/>
        <v>0</v>
      </c>
      <c r="W15" s="62">
        <f t="shared" si="2"/>
        <v>69750500</v>
      </c>
      <c r="X15" s="62">
        <f t="shared" si="2"/>
        <v>-69750500</v>
      </c>
      <c r="Y15" s="99">
        <f>+IF(W15&lt;&gt;0,+(X15/W15)*100,0)</f>
        <v>-100</v>
      </c>
      <c r="Z15" s="113">
        <f>SUM(Z16:Z18)</f>
        <v>139501000</v>
      </c>
    </row>
    <row r="16" spans="1:26" ht="13.5">
      <c r="A16" s="100" t="s">
        <v>84</v>
      </c>
      <c r="B16" s="98"/>
      <c r="C16" s="115">
        <v>261152156</v>
      </c>
      <c r="D16" s="116">
        <v>139501000</v>
      </c>
      <c r="E16" s="22">
        <v>139501000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>
        <v>69750500</v>
      </c>
      <c r="X16" s="22">
        <v>-69750500</v>
      </c>
      <c r="Y16" s="102">
        <v>-100</v>
      </c>
      <c r="Z16" s="115">
        <v>139501000</v>
      </c>
    </row>
    <row r="17" spans="1:26" ht="13.5">
      <c r="A17" s="100" t="s">
        <v>85</v>
      </c>
      <c r="B17" s="98"/>
      <c r="C17" s="115"/>
      <c r="D17" s="116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02">
        <v>0</v>
      </c>
      <c r="Z17" s="115"/>
    </row>
    <row r="18" spans="1:26" ht="13.5">
      <c r="A18" s="100" t="s">
        <v>86</v>
      </c>
      <c r="B18" s="98"/>
      <c r="C18" s="115"/>
      <c r="D18" s="116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02">
        <v>0</v>
      </c>
      <c r="Z18" s="115"/>
    </row>
    <row r="19" spans="1:26" ht="13.5">
      <c r="A19" s="97" t="s">
        <v>87</v>
      </c>
      <c r="B19" s="104"/>
      <c r="C19" s="113">
        <f aca="true" t="shared" si="3" ref="C19:X19">SUM(C20:C23)</f>
        <v>0</v>
      </c>
      <c r="D19" s="114">
        <f t="shared" si="3"/>
        <v>0</v>
      </c>
      <c r="E19" s="62">
        <f t="shared" si="3"/>
        <v>0</v>
      </c>
      <c r="F19" s="62">
        <f t="shared" si="3"/>
        <v>0</v>
      </c>
      <c r="G19" s="62">
        <f t="shared" si="3"/>
        <v>0</v>
      </c>
      <c r="H19" s="62">
        <f t="shared" si="3"/>
        <v>0</v>
      </c>
      <c r="I19" s="62">
        <f t="shared" si="3"/>
        <v>0</v>
      </c>
      <c r="J19" s="62">
        <f t="shared" si="3"/>
        <v>0</v>
      </c>
      <c r="K19" s="62">
        <f t="shared" si="3"/>
        <v>0</v>
      </c>
      <c r="L19" s="62">
        <f t="shared" si="3"/>
        <v>0</v>
      </c>
      <c r="M19" s="62">
        <f t="shared" si="3"/>
        <v>0</v>
      </c>
      <c r="N19" s="62">
        <f t="shared" si="3"/>
        <v>0</v>
      </c>
      <c r="O19" s="62">
        <f t="shared" si="3"/>
        <v>0</v>
      </c>
      <c r="P19" s="62">
        <f t="shared" si="3"/>
        <v>0</v>
      </c>
      <c r="Q19" s="62">
        <f t="shared" si="3"/>
        <v>0</v>
      </c>
      <c r="R19" s="62">
        <f t="shared" si="3"/>
        <v>0</v>
      </c>
      <c r="S19" s="62">
        <f t="shared" si="3"/>
        <v>0</v>
      </c>
      <c r="T19" s="62">
        <f t="shared" si="3"/>
        <v>0</v>
      </c>
      <c r="U19" s="62">
        <f t="shared" si="3"/>
        <v>0</v>
      </c>
      <c r="V19" s="62">
        <f t="shared" si="3"/>
        <v>0</v>
      </c>
      <c r="W19" s="62">
        <f t="shared" si="3"/>
        <v>0</v>
      </c>
      <c r="X19" s="62">
        <f t="shared" si="3"/>
        <v>0</v>
      </c>
      <c r="Y19" s="99">
        <f>+IF(W19&lt;&gt;0,+(X19/W19)*100,0)</f>
        <v>0</v>
      </c>
      <c r="Z19" s="113">
        <f>SUM(Z20:Z23)</f>
        <v>0</v>
      </c>
    </row>
    <row r="20" spans="1:26" ht="13.5">
      <c r="A20" s="100" t="s">
        <v>88</v>
      </c>
      <c r="B20" s="98"/>
      <c r="C20" s="115"/>
      <c r="D20" s="116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102">
        <v>0</v>
      </c>
      <c r="Z20" s="115"/>
    </row>
    <row r="21" spans="1:26" ht="13.5">
      <c r="A21" s="100" t="s">
        <v>89</v>
      </c>
      <c r="B21" s="98"/>
      <c r="C21" s="115"/>
      <c r="D21" s="116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02">
        <v>0</v>
      </c>
      <c r="Z21" s="115"/>
    </row>
    <row r="22" spans="1:26" ht="13.5">
      <c r="A22" s="100" t="s">
        <v>90</v>
      </c>
      <c r="B22" s="98"/>
      <c r="C22" s="117"/>
      <c r="D22" s="11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03">
        <v>0</v>
      </c>
      <c r="Z22" s="117"/>
    </row>
    <row r="23" spans="1:26" ht="13.5">
      <c r="A23" s="100" t="s">
        <v>91</v>
      </c>
      <c r="B23" s="98"/>
      <c r="C23" s="115"/>
      <c r="D23" s="116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02">
        <v>0</v>
      </c>
      <c r="Z23" s="115"/>
    </row>
    <row r="24" spans="1:26" ht="13.5">
      <c r="A24" s="97" t="s">
        <v>92</v>
      </c>
      <c r="B24" s="104" t="s">
        <v>93</v>
      </c>
      <c r="C24" s="113"/>
      <c r="D24" s="114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99">
        <v>0</v>
      </c>
      <c r="Z24" s="113"/>
    </row>
    <row r="25" spans="1:26" ht="13.5">
      <c r="A25" s="105" t="s">
        <v>94</v>
      </c>
      <c r="B25" s="106" t="s">
        <v>95</v>
      </c>
      <c r="C25" s="128">
        <f aca="true" t="shared" si="4" ref="C25:X25">+C5+C9+C15+C19+C24</f>
        <v>261152156</v>
      </c>
      <c r="D25" s="129">
        <f t="shared" si="4"/>
        <v>139501000</v>
      </c>
      <c r="E25" s="35">
        <f t="shared" si="4"/>
        <v>139501000</v>
      </c>
      <c r="F25" s="35">
        <f t="shared" si="4"/>
        <v>59632339</v>
      </c>
      <c r="G25" s="35">
        <f t="shared" si="4"/>
        <v>5274779</v>
      </c>
      <c r="H25" s="35">
        <f t="shared" si="4"/>
        <v>43932407</v>
      </c>
      <c r="I25" s="35">
        <f t="shared" si="4"/>
        <v>108839525</v>
      </c>
      <c r="J25" s="35">
        <f t="shared" si="4"/>
        <v>9795584</v>
      </c>
      <c r="K25" s="35">
        <f t="shared" si="4"/>
        <v>10988591</v>
      </c>
      <c r="L25" s="35">
        <f t="shared" si="4"/>
        <v>73250791</v>
      </c>
      <c r="M25" s="35">
        <f t="shared" si="4"/>
        <v>94034966</v>
      </c>
      <c r="N25" s="35">
        <f t="shared" si="4"/>
        <v>0</v>
      </c>
      <c r="O25" s="35">
        <f t="shared" si="4"/>
        <v>0</v>
      </c>
      <c r="P25" s="35">
        <f t="shared" si="4"/>
        <v>0</v>
      </c>
      <c r="Q25" s="35">
        <f t="shared" si="4"/>
        <v>0</v>
      </c>
      <c r="R25" s="35">
        <f t="shared" si="4"/>
        <v>0</v>
      </c>
      <c r="S25" s="35">
        <f t="shared" si="4"/>
        <v>0</v>
      </c>
      <c r="T25" s="35">
        <f t="shared" si="4"/>
        <v>0</v>
      </c>
      <c r="U25" s="35">
        <f t="shared" si="4"/>
        <v>0</v>
      </c>
      <c r="V25" s="35">
        <f t="shared" si="4"/>
        <v>202874491</v>
      </c>
      <c r="W25" s="35">
        <f t="shared" si="4"/>
        <v>69750500</v>
      </c>
      <c r="X25" s="35">
        <f t="shared" si="4"/>
        <v>133123991</v>
      </c>
      <c r="Y25" s="130">
        <f>+IF(W25&lt;&gt;0,+(X25/W25)*100,0)</f>
        <v>190.85740030537414</v>
      </c>
      <c r="Z25" s="128">
        <f>+Z5+Z9+Z15+Z19+Z24</f>
        <v>139501000</v>
      </c>
    </row>
    <row r="26" spans="1:26" ht="4.5" customHeight="1">
      <c r="A26" s="107"/>
      <c r="B26" s="98"/>
      <c r="C26" s="115"/>
      <c r="D26" s="116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02"/>
      <c r="Z26" s="115"/>
    </row>
    <row r="27" spans="1:26" ht="13.5">
      <c r="A27" s="108" t="s">
        <v>96</v>
      </c>
      <c r="B27" s="109"/>
      <c r="C27" s="115"/>
      <c r="D27" s="11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02"/>
      <c r="Z27" s="115"/>
    </row>
    <row r="28" spans="1:26" ht="13.5">
      <c r="A28" s="97" t="s">
        <v>73</v>
      </c>
      <c r="B28" s="98"/>
      <c r="C28" s="113">
        <f aca="true" t="shared" si="5" ref="C28:X28">SUM(C29:C31)</f>
        <v>0</v>
      </c>
      <c r="D28" s="114">
        <f t="shared" si="5"/>
        <v>0</v>
      </c>
      <c r="E28" s="62">
        <f t="shared" si="5"/>
        <v>0</v>
      </c>
      <c r="F28" s="62">
        <f t="shared" si="5"/>
        <v>9329816</v>
      </c>
      <c r="G28" s="62">
        <f t="shared" si="5"/>
        <v>11103645</v>
      </c>
      <c r="H28" s="62">
        <f t="shared" si="5"/>
        <v>7324367</v>
      </c>
      <c r="I28" s="62">
        <f t="shared" si="5"/>
        <v>27757828</v>
      </c>
      <c r="J28" s="62">
        <f t="shared" si="5"/>
        <v>16609248</v>
      </c>
      <c r="K28" s="62">
        <f t="shared" si="5"/>
        <v>42826932</v>
      </c>
      <c r="L28" s="62">
        <f t="shared" si="5"/>
        <v>35103142</v>
      </c>
      <c r="M28" s="62">
        <f t="shared" si="5"/>
        <v>94539322</v>
      </c>
      <c r="N28" s="62">
        <f t="shared" si="5"/>
        <v>0</v>
      </c>
      <c r="O28" s="62">
        <f t="shared" si="5"/>
        <v>0</v>
      </c>
      <c r="P28" s="62">
        <f t="shared" si="5"/>
        <v>0</v>
      </c>
      <c r="Q28" s="62">
        <f t="shared" si="5"/>
        <v>0</v>
      </c>
      <c r="R28" s="62">
        <f t="shared" si="5"/>
        <v>0</v>
      </c>
      <c r="S28" s="62">
        <f t="shared" si="5"/>
        <v>0</v>
      </c>
      <c r="T28" s="62">
        <f t="shared" si="5"/>
        <v>0</v>
      </c>
      <c r="U28" s="62">
        <f t="shared" si="5"/>
        <v>0</v>
      </c>
      <c r="V28" s="62">
        <f t="shared" si="5"/>
        <v>122297150</v>
      </c>
      <c r="W28" s="62">
        <f t="shared" si="5"/>
        <v>0</v>
      </c>
      <c r="X28" s="62">
        <f t="shared" si="5"/>
        <v>122297150</v>
      </c>
      <c r="Y28" s="99">
        <f>+IF(W28&lt;&gt;0,+(X28/W28)*100,0)</f>
        <v>0</v>
      </c>
      <c r="Z28" s="113">
        <f>SUM(Z29:Z31)</f>
        <v>0</v>
      </c>
    </row>
    <row r="29" spans="1:26" ht="13.5">
      <c r="A29" s="100" t="s">
        <v>74</v>
      </c>
      <c r="B29" s="98"/>
      <c r="C29" s="115"/>
      <c r="D29" s="116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02">
        <v>0</v>
      </c>
      <c r="Z29" s="115"/>
    </row>
    <row r="30" spans="1:26" ht="13.5">
      <c r="A30" s="100" t="s">
        <v>75</v>
      </c>
      <c r="B30" s="98"/>
      <c r="C30" s="117"/>
      <c r="D30" s="118"/>
      <c r="E30" s="119"/>
      <c r="F30" s="119">
        <v>9329816</v>
      </c>
      <c r="G30" s="119">
        <v>11103645</v>
      </c>
      <c r="H30" s="119">
        <v>7324367</v>
      </c>
      <c r="I30" s="119">
        <v>27757828</v>
      </c>
      <c r="J30" s="119">
        <v>16609248</v>
      </c>
      <c r="K30" s="119">
        <v>42826932</v>
      </c>
      <c r="L30" s="119">
        <v>35103142</v>
      </c>
      <c r="M30" s="119">
        <v>94539322</v>
      </c>
      <c r="N30" s="119"/>
      <c r="O30" s="119"/>
      <c r="P30" s="119"/>
      <c r="Q30" s="119"/>
      <c r="R30" s="119"/>
      <c r="S30" s="119"/>
      <c r="T30" s="119"/>
      <c r="U30" s="119"/>
      <c r="V30" s="119">
        <v>122297150</v>
      </c>
      <c r="W30" s="119"/>
      <c r="X30" s="119">
        <v>122297150</v>
      </c>
      <c r="Y30" s="103">
        <v>0</v>
      </c>
      <c r="Z30" s="117"/>
    </row>
    <row r="31" spans="1:26" ht="13.5">
      <c r="A31" s="100" t="s">
        <v>76</v>
      </c>
      <c r="B31" s="98"/>
      <c r="C31" s="115"/>
      <c r="D31" s="116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02">
        <v>0</v>
      </c>
      <c r="Z31" s="115"/>
    </row>
    <row r="32" spans="1:26" ht="13.5">
      <c r="A32" s="97" t="s">
        <v>77</v>
      </c>
      <c r="B32" s="98"/>
      <c r="C32" s="113">
        <f aca="true" t="shared" si="6" ref="C32:X32">SUM(C33:C37)</f>
        <v>0</v>
      </c>
      <c r="D32" s="114">
        <f t="shared" si="6"/>
        <v>0</v>
      </c>
      <c r="E32" s="62">
        <f t="shared" si="6"/>
        <v>0</v>
      </c>
      <c r="F32" s="62">
        <f t="shared" si="6"/>
        <v>0</v>
      </c>
      <c r="G32" s="62">
        <f t="shared" si="6"/>
        <v>0</v>
      </c>
      <c r="H32" s="62">
        <f t="shared" si="6"/>
        <v>0</v>
      </c>
      <c r="I32" s="62">
        <f t="shared" si="6"/>
        <v>0</v>
      </c>
      <c r="J32" s="62">
        <f t="shared" si="6"/>
        <v>0</v>
      </c>
      <c r="K32" s="62">
        <f t="shared" si="6"/>
        <v>0</v>
      </c>
      <c r="L32" s="62">
        <f t="shared" si="6"/>
        <v>0</v>
      </c>
      <c r="M32" s="62">
        <f t="shared" si="6"/>
        <v>0</v>
      </c>
      <c r="N32" s="62">
        <f t="shared" si="6"/>
        <v>0</v>
      </c>
      <c r="O32" s="62">
        <f t="shared" si="6"/>
        <v>0</v>
      </c>
      <c r="P32" s="62">
        <f t="shared" si="6"/>
        <v>0</v>
      </c>
      <c r="Q32" s="62">
        <f t="shared" si="6"/>
        <v>0</v>
      </c>
      <c r="R32" s="62">
        <f t="shared" si="6"/>
        <v>0</v>
      </c>
      <c r="S32" s="62">
        <f t="shared" si="6"/>
        <v>0</v>
      </c>
      <c r="T32" s="62">
        <f t="shared" si="6"/>
        <v>0</v>
      </c>
      <c r="U32" s="62">
        <f t="shared" si="6"/>
        <v>0</v>
      </c>
      <c r="V32" s="62">
        <f t="shared" si="6"/>
        <v>0</v>
      </c>
      <c r="W32" s="62">
        <f t="shared" si="6"/>
        <v>0</v>
      </c>
      <c r="X32" s="62">
        <f t="shared" si="6"/>
        <v>0</v>
      </c>
      <c r="Y32" s="99">
        <f>+IF(W32&lt;&gt;0,+(X32/W32)*100,0)</f>
        <v>0</v>
      </c>
      <c r="Z32" s="113">
        <f>SUM(Z33:Z37)</f>
        <v>0</v>
      </c>
    </row>
    <row r="33" spans="1:26" ht="13.5">
      <c r="A33" s="100" t="s">
        <v>78</v>
      </c>
      <c r="B33" s="98"/>
      <c r="C33" s="115"/>
      <c r="D33" s="116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02">
        <v>0</v>
      </c>
      <c r="Z33" s="115"/>
    </row>
    <row r="34" spans="1:26" ht="13.5">
      <c r="A34" s="100" t="s">
        <v>79</v>
      </c>
      <c r="B34" s="98"/>
      <c r="C34" s="115"/>
      <c r="D34" s="116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02">
        <v>0</v>
      </c>
      <c r="Z34" s="115"/>
    </row>
    <row r="35" spans="1:26" ht="13.5">
      <c r="A35" s="100" t="s">
        <v>80</v>
      </c>
      <c r="B35" s="98"/>
      <c r="C35" s="115"/>
      <c r="D35" s="116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02">
        <v>0</v>
      </c>
      <c r="Z35" s="115"/>
    </row>
    <row r="36" spans="1:26" ht="13.5">
      <c r="A36" s="100" t="s">
        <v>81</v>
      </c>
      <c r="B36" s="98"/>
      <c r="C36" s="115"/>
      <c r="D36" s="116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02">
        <v>0</v>
      </c>
      <c r="Z36" s="115"/>
    </row>
    <row r="37" spans="1:26" ht="13.5">
      <c r="A37" s="100" t="s">
        <v>82</v>
      </c>
      <c r="B37" s="98"/>
      <c r="C37" s="117"/>
      <c r="D37" s="118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03">
        <v>0</v>
      </c>
      <c r="Z37" s="117"/>
    </row>
    <row r="38" spans="1:26" ht="13.5">
      <c r="A38" s="97" t="s">
        <v>83</v>
      </c>
      <c r="B38" s="104"/>
      <c r="C38" s="113">
        <f aca="true" t="shared" si="7" ref="C38:X38">SUM(C39:C41)</f>
        <v>329639527</v>
      </c>
      <c r="D38" s="114">
        <f t="shared" si="7"/>
        <v>146866000</v>
      </c>
      <c r="E38" s="62">
        <f t="shared" si="7"/>
        <v>146866000</v>
      </c>
      <c r="F38" s="62">
        <f t="shared" si="7"/>
        <v>0</v>
      </c>
      <c r="G38" s="62">
        <f t="shared" si="7"/>
        <v>0</v>
      </c>
      <c r="H38" s="62">
        <f t="shared" si="7"/>
        <v>0</v>
      </c>
      <c r="I38" s="62">
        <f t="shared" si="7"/>
        <v>0</v>
      </c>
      <c r="J38" s="62">
        <f t="shared" si="7"/>
        <v>0</v>
      </c>
      <c r="K38" s="62">
        <f t="shared" si="7"/>
        <v>0</v>
      </c>
      <c r="L38" s="62">
        <f t="shared" si="7"/>
        <v>0</v>
      </c>
      <c r="M38" s="62">
        <f t="shared" si="7"/>
        <v>0</v>
      </c>
      <c r="N38" s="62">
        <f t="shared" si="7"/>
        <v>0</v>
      </c>
      <c r="O38" s="62">
        <f t="shared" si="7"/>
        <v>0</v>
      </c>
      <c r="P38" s="62">
        <f t="shared" si="7"/>
        <v>0</v>
      </c>
      <c r="Q38" s="62">
        <f t="shared" si="7"/>
        <v>0</v>
      </c>
      <c r="R38" s="62">
        <f t="shared" si="7"/>
        <v>0</v>
      </c>
      <c r="S38" s="62">
        <f t="shared" si="7"/>
        <v>0</v>
      </c>
      <c r="T38" s="62">
        <f t="shared" si="7"/>
        <v>0</v>
      </c>
      <c r="U38" s="62">
        <f t="shared" si="7"/>
        <v>0</v>
      </c>
      <c r="V38" s="62">
        <f t="shared" si="7"/>
        <v>0</v>
      </c>
      <c r="W38" s="62">
        <f t="shared" si="7"/>
        <v>73433000</v>
      </c>
      <c r="X38" s="62">
        <f t="shared" si="7"/>
        <v>-73433000</v>
      </c>
      <c r="Y38" s="99">
        <f>+IF(W38&lt;&gt;0,+(X38/W38)*100,0)</f>
        <v>-100</v>
      </c>
      <c r="Z38" s="113">
        <f>SUM(Z39:Z41)</f>
        <v>146866000</v>
      </c>
    </row>
    <row r="39" spans="1:26" ht="13.5">
      <c r="A39" s="100" t="s">
        <v>84</v>
      </c>
      <c r="B39" s="98"/>
      <c r="C39" s="115">
        <v>329639527</v>
      </c>
      <c r="D39" s="116">
        <v>146866000</v>
      </c>
      <c r="E39" s="22">
        <v>146866000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>
        <v>73433000</v>
      </c>
      <c r="X39" s="22">
        <v>-73433000</v>
      </c>
      <c r="Y39" s="102">
        <v>-100</v>
      </c>
      <c r="Z39" s="115">
        <v>146866000</v>
      </c>
    </row>
    <row r="40" spans="1:26" ht="13.5">
      <c r="A40" s="100" t="s">
        <v>85</v>
      </c>
      <c r="B40" s="98"/>
      <c r="C40" s="115"/>
      <c r="D40" s="116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102">
        <v>0</v>
      </c>
      <c r="Z40" s="115"/>
    </row>
    <row r="41" spans="1:26" ht="13.5">
      <c r="A41" s="100" t="s">
        <v>86</v>
      </c>
      <c r="B41" s="98"/>
      <c r="C41" s="115"/>
      <c r="D41" s="116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102">
        <v>0</v>
      </c>
      <c r="Z41" s="115"/>
    </row>
    <row r="42" spans="1:26" ht="13.5">
      <c r="A42" s="97" t="s">
        <v>87</v>
      </c>
      <c r="B42" s="104"/>
      <c r="C42" s="113">
        <f aca="true" t="shared" si="8" ref="C42:X42">SUM(C43:C46)</f>
        <v>0</v>
      </c>
      <c r="D42" s="114">
        <f t="shared" si="8"/>
        <v>0</v>
      </c>
      <c r="E42" s="62">
        <f t="shared" si="8"/>
        <v>0</v>
      </c>
      <c r="F42" s="62">
        <f t="shared" si="8"/>
        <v>0</v>
      </c>
      <c r="G42" s="62">
        <f t="shared" si="8"/>
        <v>0</v>
      </c>
      <c r="H42" s="62">
        <f t="shared" si="8"/>
        <v>0</v>
      </c>
      <c r="I42" s="62">
        <f t="shared" si="8"/>
        <v>0</v>
      </c>
      <c r="J42" s="62">
        <f t="shared" si="8"/>
        <v>0</v>
      </c>
      <c r="K42" s="62">
        <f t="shared" si="8"/>
        <v>0</v>
      </c>
      <c r="L42" s="62">
        <f t="shared" si="8"/>
        <v>0</v>
      </c>
      <c r="M42" s="62">
        <f t="shared" si="8"/>
        <v>0</v>
      </c>
      <c r="N42" s="62">
        <f t="shared" si="8"/>
        <v>0</v>
      </c>
      <c r="O42" s="62">
        <f t="shared" si="8"/>
        <v>0</v>
      </c>
      <c r="P42" s="62">
        <f t="shared" si="8"/>
        <v>0</v>
      </c>
      <c r="Q42" s="62">
        <f t="shared" si="8"/>
        <v>0</v>
      </c>
      <c r="R42" s="62">
        <f t="shared" si="8"/>
        <v>0</v>
      </c>
      <c r="S42" s="62">
        <f t="shared" si="8"/>
        <v>0</v>
      </c>
      <c r="T42" s="62">
        <f t="shared" si="8"/>
        <v>0</v>
      </c>
      <c r="U42" s="62">
        <f t="shared" si="8"/>
        <v>0</v>
      </c>
      <c r="V42" s="62">
        <f t="shared" si="8"/>
        <v>0</v>
      </c>
      <c r="W42" s="62">
        <f t="shared" si="8"/>
        <v>0</v>
      </c>
      <c r="X42" s="62">
        <f t="shared" si="8"/>
        <v>0</v>
      </c>
      <c r="Y42" s="99">
        <f>+IF(W42&lt;&gt;0,+(X42/W42)*100,0)</f>
        <v>0</v>
      </c>
      <c r="Z42" s="113">
        <f>SUM(Z43:Z46)</f>
        <v>0</v>
      </c>
    </row>
    <row r="43" spans="1:26" ht="13.5">
      <c r="A43" s="100" t="s">
        <v>88</v>
      </c>
      <c r="B43" s="98"/>
      <c r="C43" s="115"/>
      <c r="D43" s="116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102">
        <v>0</v>
      </c>
      <c r="Z43" s="115"/>
    </row>
    <row r="44" spans="1:26" ht="13.5">
      <c r="A44" s="100" t="s">
        <v>89</v>
      </c>
      <c r="B44" s="98"/>
      <c r="C44" s="115"/>
      <c r="D44" s="116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102">
        <v>0</v>
      </c>
      <c r="Z44" s="115"/>
    </row>
    <row r="45" spans="1:26" ht="13.5">
      <c r="A45" s="100" t="s">
        <v>90</v>
      </c>
      <c r="B45" s="98"/>
      <c r="C45" s="117"/>
      <c r="D45" s="11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03">
        <v>0</v>
      </c>
      <c r="Z45" s="117"/>
    </row>
    <row r="46" spans="1:26" ht="13.5">
      <c r="A46" s="100" t="s">
        <v>91</v>
      </c>
      <c r="B46" s="98"/>
      <c r="C46" s="115"/>
      <c r="D46" s="116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102">
        <v>0</v>
      </c>
      <c r="Z46" s="115"/>
    </row>
    <row r="47" spans="1:26" ht="13.5">
      <c r="A47" s="97" t="s">
        <v>92</v>
      </c>
      <c r="B47" s="104" t="s">
        <v>93</v>
      </c>
      <c r="C47" s="113"/>
      <c r="D47" s="114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99">
        <v>0</v>
      </c>
      <c r="Z47" s="113"/>
    </row>
    <row r="48" spans="1:26" ht="13.5">
      <c r="A48" s="105" t="s">
        <v>97</v>
      </c>
      <c r="B48" s="106" t="s">
        <v>98</v>
      </c>
      <c r="C48" s="128">
        <f aca="true" t="shared" si="9" ref="C48:X48">+C28+C32+C38+C42+C47</f>
        <v>329639527</v>
      </c>
      <c r="D48" s="129">
        <f t="shared" si="9"/>
        <v>146866000</v>
      </c>
      <c r="E48" s="35">
        <f t="shared" si="9"/>
        <v>146866000</v>
      </c>
      <c r="F48" s="35">
        <f t="shared" si="9"/>
        <v>9329816</v>
      </c>
      <c r="G48" s="35">
        <f t="shared" si="9"/>
        <v>11103645</v>
      </c>
      <c r="H48" s="35">
        <f t="shared" si="9"/>
        <v>7324367</v>
      </c>
      <c r="I48" s="35">
        <f t="shared" si="9"/>
        <v>27757828</v>
      </c>
      <c r="J48" s="35">
        <f t="shared" si="9"/>
        <v>16609248</v>
      </c>
      <c r="K48" s="35">
        <f t="shared" si="9"/>
        <v>42826932</v>
      </c>
      <c r="L48" s="35">
        <f t="shared" si="9"/>
        <v>35103142</v>
      </c>
      <c r="M48" s="35">
        <f t="shared" si="9"/>
        <v>94539322</v>
      </c>
      <c r="N48" s="35">
        <f t="shared" si="9"/>
        <v>0</v>
      </c>
      <c r="O48" s="35">
        <f t="shared" si="9"/>
        <v>0</v>
      </c>
      <c r="P48" s="35">
        <f t="shared" si="9"/>
        <v>0</v>
      </c>
      <c r="Q48" s="35">
        <f t="shared" si="9"/>
        <v>0</v>
      </c>
      <c r="R48" s="35">
        <f t="shared" si="9"/>
        <v>0</v>
      </c>
      <c r="S48" s="35">
        <f t="shared" si="9"/>
        <v>0</v>
      </c>
      <c r="T48" s="35">
        <f t="shared" si="9"/>
        <v>0</v>
      </c>
      <c r="U48" s="35">
        <f t="shared" si="9"/>
        <v>0</v>
      </c>
      <c r="V48" s="35">
        <f t="shared" si="9"/>
        <v>122297150</v>
      </c>
      <c r="W48" s="35">
        <f t="shared" si="9"/>
        <v>73433000</v>
      </c>
      <c r="X48" s="35">
        <f t="shared" si="9"/>
        <v>48864150</v>
      </c>
      <c r="Y48" s="130">
        <f>+IF(W48&lt;&gt;0,+(X48/W48)*100,0)</f>
        <v>66.54249451881307</v>
      </c>
      <c r="Z48" s="128">
        <f>+Z28+Z32+Z38+Z42+Z47</f>
        <v>146866000</v>
      </c>
    </row>
    <row r="49" spans="1:26" ht="13.5">
      <c r="A49" s="110" t="s">
        <v>48</v>
      </c>
      <c r="B49" s="111"/>
      <c r="C49" s="131">
        <f aca="true" t="shared" si="10" ref="C49:X49">+C25-C48</f>
        <v>-68487371</v>
      </c>
      <c r="D49" s="132">
        <f t="shared" si="10"/>
        <v>-7365000</v>
      </c>
      <c r="E49" s="133">
        <f t="shared" si="10"/>
        <v>-7365000</v>
      </c>
      <c r="F49" s="133">
        <f t="shared" si="10"/>
        <v>50302523</v>
      </c>
      <c r="G49" s="133">
        <f t="shared" si="10"/>
        <v>-5828866</v>
      </c>
      <c r="H49" s="133">
        <f t="shared" si="10"/>
        <v>36608040</v>
      </c>
      <c r="I49" s="133">
        <f t="shared" si="10"/>
        <v>81081697</v>
      </c>
      <c r="J49" s="133">
        <f t="shared" si="10"/>
        <v>-6813664</v>
      </c>
      <c r="K49" s="133">
        <f t="shared" si="10"/>
        <v>-31838341</v>
      </c>
      <c r="L49" s="133">
        <f t="shared" si="10"/>
        <v>38147649</v>
      </c>
      <c r="M49" s="133">
        <f t="shared" si="10"/>
        <v>-504356</v>
      </c>
      <c r="N49" s="133">
        <f t="shared" si="10"/>
        <v>0</v>
      </c>
      <c r="O49" s="133">
        <f t="shared" si="10"/>
        <v>0</v>
      </c>
      <c r="P49" s="133">
        <f t="shared" si="10"/>
        <v>0</v>
      </c>
      <c r="Q49" s="133">
        <f t="shared" si="10"/>
        <v>0</v>
      </c>
      <c r="R49" s="133">
        <f t="shared" si="10"/>
        <v>0</v>
      </c>
      <c r="S49" s="133">
        <f t="shared" si="10"/>
        <v>0</v>
      </c>
      <c r="T49" s="133">
        <f t="shared" si="10"/>
        <v>0</v>
      </c>
      <c r="U49" s="133">
        <f t="shared" si="10"/>
        <v>0</v>
      </c>
      <c r="V49" s="133">
        <f t="shared" si="10"/>
        <v>80577341</v>
      </c>
      <c r="W49" s="133">
        <f t="shared" si="10"/>
        <v>-3682500</v>
      </c>
      <c r="X49" s="133">
        <f t="shared" si="10"/>
        <v>84259841</v>
      </c>
      <c r="Y49" s="134">
        <f>+IF(W49&lt;&gt;0,+(X49/W49)*100,0)</f>
        <v>-2288.1151663272235</v>
      </c>
      <c r="Z49" s="131">
        <f>+Z25-Z48</f>
        <v>-7365000</v>
      </c>
    </row>
    <row r="50" spans="1:26" ht="13.5">
      <c r="A50" s="112" t="s">
        <v>219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3.5">
      <c r="A51" s="238" t="s">
        <v>220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</row>
    <row r="52" spans="1:26" ht="13.5">
      <c r="A52" s="240" t="s">
        <v>221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</row>
    <row r="53" spans="1:26" ht="13.5">
      <c r="A53" s="238" t="s">
        <v>222</v>
      </c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</row>
    <row r="54" spans="1:26" ht="24.75" customHeight="1">
      <c r="A54" s="241" t="s">
        <v>223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</row>
    <row r="55" spans="1:26" ht="13.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ht="13.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1:26" ht="13.5">
      <c r="A57" s="135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pans="1:26" ht="13.5">
      <c r="A58" s="135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1:26" ht="13.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pans="1:26" ht="13.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</sheetData>
  <sheetProtection/>
  <mergeCells count="6">
    <mergeCell ref="A54:Z54"/>
    <mergeCell ref="A1:Z1"/>
    <mergeCell ref="D2:Z2"/>
    <mergeCell ref="A51:Z51"/>
    <mergeCell ref="A52:Z52"/>
    <mergeCell ref="A53:Z53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234" t="s">
        <v>99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1:26" ht="24.75" customHeight="1">
      <c r="A2" s="120" t="s">
        <v>1</v>
      </c>
      <c r="B2" s="96" t="s">
        <v>224</v>
      </c>
      <c r="C2" s="83" t="s">
        <v>2</v>
      </c>
      <c r="D2" s="242" t="s">
        <v>3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7"/>
    </row>
    <row r="3" spans="1:26" ht="24.75" customHeight="1">
      <c r="A3" s="121" t="s">
        <v>4</v>
      </c>
      <c r="B3" s="122" t="s">
        <v>71</v>
      </c>
      <c r="C3" s="123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10" t="s">
        <v>20</v>
      </c>
      <c r="S3" s="10" t="s">
        <v>21</v>
      </c>
      <c r="T3" s="10" t="s">
        <v>22</v>
      </c>
      <c r="U3" s="10" t="s">
        <v>23</v>
      </c>
      <c r="V3" s="10" t="s">
        <v>24</v>
      </c>
      <c r="W3" s="10" t="s">
        <v>25</v>
      </c>
      <c r="X3" s="10" t="s">
        <v>26</v>
      </c>
      <c r="Y3" s="10" t="s">
        <v>27</v>
      </c>
      <c r="Z3" s="12" t="s">
        <v>28</v>
      </c>
    </row>
    <row r="4" spans="1:26" ht="13.5">
      <c r="A4" s="108" t="s">
        <v>100</v>
      </c>
      <c r="B4" s="142"/>
      <c r="C4" s="124"/>
      <c r="D4" s="125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43"/>
      <c r="Z4" s="124"/>
    </row>
    <row r="5" spans="1:26" ht="13.5">
      <c r="A5" s="144" t="s">
        <v>30</v>
      </c>
      <c r="B5" s="145" t="s">
        <v>95</v>
      </c>
      <c r="C5" s="115">
        <v>0</v>
      </c>
      <c r="D5" s="116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102">
        <v>0</v>
      </c>
      <c r="Z5" s="115">
        <v>0</v>
      </c>
    </row>
    <row r="6" spans="1:26" ht="13.5">
      <c r="A6" s="144" t="s">
        <v>101</v>
      </c>
      <c r="B6" s="145"/>
      <c r="C6" s="115">
        <v>0</v>
      </c>
      <c r="D6" s="116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102">
        <v>0</v>
      </c>
      <c r="Z6" s="115">
        <v>0</v>
      </c>
    </row>
    <row r="7" spans="1:26" ht="13.5">
      <c r="A7" s="146" t="s">
        <v>102</v>
      </c>
      <c r="B7" s="145" t="s">
        <v>95</v>
      </c>
      <c r="C7" s="115">
        <v>0</v>
      </c>
      <c r="D7" s="116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102">
        <v>0</v>
      </c>
      <c r="Z7" s="115">
        <v>0</v>
      </c>
    </row>
    <row r="8" spans="1:26" ht="13.5">
      <c r="A8" s="146" t="s">
        <v>103</v>
      </c>
      <c r="B8" s="145" t="s">
        <v>95</v>
      </c>
      <c r="C8" s="115">
        <v>0</v>
      </c>
      <c r="D8" s="116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102">
        <v>0</v>
      </c>
      <c r="Z8" s="115">
        <v>0</v>
      </c>
    </row>
    <row r="9" spans="1:26" ht="13.5">
      <c r="A9" s="146" t="s">
        <v>104</v>
      </c>
      <c r="B9" s="145" t="s">
        <v>95</v>
      </c>
      <c r="C9" s="115">
        <v>0</v>
      </c>
      <c r="D9" s="116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102">
        <v>0</v>
      </c>
      <c r="Z9" s="115">
        <v>0</v>
      </c>
    </row>
    <row r="10" spans="1:26" ht="13.5">
      <c r="A10" s="146" t="s">
        <v>105</v>
      </c>
      <c r="B10" s="145" t="s">
        <v>95</v>
      </c>
      <c r="C10" s="115">
        <v>0</v>
      </c>
      <c r="D10" s="1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47">
        <v>0</v>
      </c>
      <c r="Z10" s="92">
        <v>0</v>
      </c>
    </row>
    <row r="11" spans="1:26" ht="13.5">
      <c r="A11" s="146" t="s">
        <v>106</v>
      </c>
      <c r="B11" s="148"/>
      <c r="C11" s="115">
        <v>0</v>
      </c>
      <c r="D11" s="116">
        <v>19000000</v>
      </c>
      <c r="E11" s="22">
        <v>19000000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9500000</v>
      </c>
      <c r="X11" s="22">
        <v>-9500000</v>
      </c>
      <c r="Y11" s="102">
        <v>-100</v>
      </c>
      <c r="Z11" s="115">
        <v>19000000</v>
      </c>
    </row>
    <row r="12" spans="1:26" ht="13.5">
      <c r="A12" s="146" t="s">
        <v>107</v>
      </c>
      <c r="B12" s="148"/>
      <c r="C12" s="115">
        <v>291797</v>
      </c>
      <c r="D12" s="116">
        <v>0</v>
      </c>
      <c r="E12" s="22">
        <v>0</v>
      </c>
      <c r="F12" s="22">
        <v>41170</v>
      </c>
      <c r="G12" s="22">
        <v>19123</v>
      </c>
      <c r="H12" s="22">
        <v>13030</v>
      </c>
      <c r="I12" s="22">
        <v>73323</v>
      </c>
      <c r="J12" s="22">
        <v>18763</v>
      </c>
      <c r="K12" s="22">
        <v>21537</v>
      </c>
      <c r="L12" s="22">
        <v>18888</v>
      </c>
      <c r="M12" s="22">
        <v>59188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132511</v>
      </c>
      <c r="W12" s="22">
        <v>0</v>
      </c>
      <c r="X12" s="22">
        <v>132511</v>
      </c>
      <c r="Y12" s="102">
        <v>0</v>
      </c>
      <c r="Z12" s="115">
        <v>0</v>
      </c>
    </row>
    <row r="13" spans="1:26" ht="13.5">
      <c r="A13" s="144" t="s">
        <v>108</v>
      </c>
      <c r="B13" s="148"/>
      <c r="C13" s="115">
        <v>8339828</v>
      </c>
      <c r="D13" s="116">
        <v>0</v>
      </c>
      <c r="E13" s="22">
        <v>0</v>
      </c>
      <c r="F13" s="22">
        <v>242762</v>
      </c>
      <c r="G13" s="22">
        <v>205080</v>
      </c>
      <c r="H13" s="22">
        <v>766641</v>
      </c>
      <c r="I13" s="22">
        <v>1214483</v>
      </c>
      <c r="J13" s="22">
        <v>476591</v>
      </c>
      <c r="K13" s="22">
        <v>485102</v>
      </c>
      <c r="L13" s="22">
        <v>463365</v>
      </c>
      <c r="M13" s="22">
        <v>1425058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2639541</v>
      </c>
      <c r="W13" s="22">
        <v>0</v>
      </c>
      <c r="X13" s="22">
        <v>2639541</v>
      </c>
      <c r="Y13" s="102">
        <v>0</v>
      </c>
      <c r="Z13" s="115">
        <v>0</v>
      </c>
    </row>
    <row r="14" spans="1:26" ht="13.5">
      <c r="A14" s="144" t="s">
        <v>109</v>
      </c>
      <c r="B14" s="148"/>
      <c r="C14" s="115">
        <v>0</v>
      </c>
      <c r="D14" s="116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102">
        <v>0</v>
      </c>
      <c r="Z14" s="115">
        <v>0</v>
      </c>
    </row>
    <row r="15" spans="1:26" ht="13.5">
      <c r="A15" s="144" t="s">
        <v>110</v>
      </c>
      <c r="B15" s="148"/>
      <c r="C15" s="115">
        <v>0</v>
      </c>
      <c r="D15" s="116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102">
        <v>0</v>
      </c>
      <c r="Z15" s="115">
        <v>0</v>
      </c>
    </row>
    <row r="16" spans="1:26" ht="13.5">
      <c r="A16" s="144" t="s">
        <v>111</v>
      </c>
      <c r="B16" s="148"/>
      <c r="C16" s="115">
        <v>0</v>
      </c>
      <c r="D16" s="116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102">
        <v>0</v>
      </c>
      <c r="Z16" s="115">
        <v>0</v>
      </c>
    </row>
    <row r="17" spans="1:26" ht="13.5">
      <c r="A17" s="144" t="s">
        <v>112</v>
      </c>
      <c r="B17" s="148"/>
      <c r="C17" s="115">
        <v>0</v>
      </c>
      <c r="D17" s="116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102">
        <v>0</v>
      </c>
      <c r="Z17" s="115">
        <v>0</v>
      </c>
    </row>
    <row r="18" spans="1:26" ht="13.5">
      <c r="A18" s="146" t="s">
        <v>113</v>
      </c>
      <c r="B18" s="145"/>
      <c r="C18" s="115">
        <v>0</v>
      </c>
      <c r="D18" s="116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102">
        <v>0</v>
      </c>
      <c r="Z18" s="115">
        <v>0</v>
      </c>
    </row>
    <row r="19" spans="1:26" ht="13.5">
      <c r="A19" s="144" t="s">
        <v>33</v>
      </c>
      <c r="B19" s="148"/>
      <c r="C19" s="115">
        <v>252017698</v>
      </c>
      <c r="D19" s="116">
        <v>92061000</v>
      </c>
      <c r="E19" s="22">
        <v>92061000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46030500</v>
      </c>
      <c r="X19" s="22">
        <v>-46030500</v>
      </c>
      <c r="Y19" s="102">
        <v>-100</v>
      </c>
      <c r="Z19" s="115">
        <v>92061000</v>
      </c>
    </row>
    <row r="20" spans="1:26" ht="13.5">
      <c r="A20" s="144" t="s">
        <v>34</v>
      </c>
      <c r="B20" s="148" t="s">
        <v>95</v>
      </c>
      <c r="C20" s="115">
        <v>287725</v>
      </c>
      <c r="D20" s="116">
        <v>28440000</v>
      </c>
      <c r="E20" s="16">
        <v>28440000</v>
      </c>
      <c r="F20" s="16">
        <v>26798</v>
      </c>
      <c r="G20" s="16">
        <v>351</v>
      </c>
      <c r="H20" s="16">
        <v>26259294</v>
      </c>
      <c r="I20" s="16">
        <v>26286443</v>
      </c>
      <c r="J20" s="16">
        <v>13685</v>
      </c>
      <c r="K20" s="16">
        <v>9824</v>
      </c>
      <c r="L20" s="16">
        <v>1316</v>
      </c>
      <c r="M20" s="16">
        <v>24825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26311268</v>
      </c>
      <c r="W20" s="16">
        <v>14220000</v>
      </c>
      <c r="X20" s="16">
        <v>12091268</v>
      </c>
      <c r="Y20" s="147">
        <v>85.03</v>
      </c>
      <c r="Z20" s="92">
        <v>28440000</v>
      </c>
    </row>
    <row r="21" spans="1:26" ht="13.5">
      <c r="A21" s="144" t="s">
        <v>114</v>
      </c>
      <c r="B21" s="148"/>
      <c r="C21" s="115">
        <v>215108</v>
      </c>
      <c r="D21" s="116">
        <v>0</v>
      </c>
      <c r="E21" s="22">
        <v>0</v>
      </c>
      <c r="F21" s="22">
        <v>0</v>
      </c>
      <c r="G21" s="22">
        <v>0</v>
      </c>
      <c r="H21" s="44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44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44">
        <v>0</v>
      </c>
      <c r="W21" s="22">
        <v>0</v>
      </c>
      <c r="X21" s="22">
        <v>0</v>
      </c>
      <c r="Y21" s="102">
        <v>0</v>
      </c>
      <c r="Z21" s="115">
        <v>0</v>
      </c>
    </row>
    <row r="22" spans="1:26" ht="24.75" customHeight="1">
      <c r="A22" s="149" t="s">
        <v>35</v>
      </c>
      <c r="B22" s="150"/>
      <c r="C22" s="151">
        <f aca="true" t="shared" si="0" ref="C22:X22">SUM(C5:C21)</f>
        <v>261152156</v>
      </c>
      <c r="D22" s="152">
        <f t="shared" si="0"/>
        <v>139501000</v>
      </c>
      <c r="E22" s="153">
        <f t="shared" si="0"/>
        <v>139501000</v>
      </c>
      <c r="F22" s="153">
        <f t="shared" si="0"/>
        <v>310730</v>
      </c>
      <c r="G22" s="153">
        <f t="shared" si="0"/>
        <v>224554</v>
      </c>
      <c r="H22" s="153">
        <f t="shared" si="0"/>
        <v>27038965</v>
      </c>
      <c r="I22" s="153">
        <f t="shared" si="0"/>
        <v>27574249</v>
      </c>
      <c r="J22" s="153">
        <f t="shared" si="0"/>
        <v>509039</v>
      </c>
      <c r="K22" s="153">
        <f t="shared" si="0"/>
        <v>516463</v>
      </c>
      <c r="L22" s="153">
        <f t="shared" si="0"/>
        <v>483569</v>
      </c>
      <c r="M22" s="153">
        <f t="shared" si="0"/>
        <v>1509071</v>
      </c>
      <c r="N22" s="153">
        <f t="shared" si="0"/>
        <v>0</v>
      </c>
      <c r="O22" s="153">
        <f t="shared" si="0"/>
        <v>0</v>
      </c>
      <c r="P22" s="153">
        <f t="shared" si="0"/>
        <v>0</v>
      </c>
      <c r="Q22" s="153">
        <f t="shared" si="0"/>
        <v>0</v>
      </c>
      <c r="R22" s="153">
        <f t="shared" si="0"/>
        <v>0</v>
      </c>
      <c r="S22" s="153">
        <f t="shared" si="0"/>
        <v>0</v>
      </c>
      <c r="T22" s="153">
        <f t="shared" si="0"/>
        <v>0</v>
      </c>
      <c r="U22" s="153">
        <f t="shared" si="0"/>
        <v>0</v>
      </c>
      <c r="V22" s="153">
        <f t="shared" si="0"/>
        <v>29083320</v>
      </c>
      <c r="W22" s="153">
        <f t="shared" si="0"/>
        <v>69750500</v>
      </c>
      <c r="X22" s="153">
        <f t="shared" si="0"/>
        <v>-40667180</v>
      </c>
      <c r="Y22" s="154">
        <f>+IF(W22&lt;&gt;0,+(X22/W22)*100,0)</f>
        <v>-58.3037827685823</v>
      </c>
      <c r="Z22" s="151">
        <f>SUM(Z5:Z21)</f>
        <v>139501000</v>
      </c>
    </row>
    <row r="23" spans="1:26" ht="4.5" customHeight="1">
      <c r="A23" s="107"/>
      <c r="B23" s="148"/>
      <c r="C23" s="92"/>
      <c r="D23" s="91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47"/>
      <c r="Z23" s="92"/>
    </row>
    <row r="24" spans="1:26" ht="13.5">
      <c r="A24" s="108" t="s">
        <v>115</v>
      </c>
      <c r="B24" s="155"/>
      <c r="C24" s="92"/>
      <c r="D24" s="9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47"/>
      <c r="Z24" s="92"/>
    </row>
    <row r="25" spans="1:26" ht="13.5">
      <c r="A25" s="146" t="s">
        <v>116</v>
      </c>
      <c r="B25" s="145" t="s">
        <v>95</v>
      </c>
      <c r="C25" s="115">
        <v>27093555</v>
      </c>
      <c r="D25" s="116">
        <v>35973000</v>
      </c>
      <c r="E25" s="22">
        <v>35973000</v>
      </c>
      <c r="F25" s="22">
        <v>1973311</v>
      </c>
      <c r="G25" s="22">
        <v>1832103</v>
      </c>
      <c r="H25" s="22">
        <v>1863532</v>
      </c>
      <c r="I25" s="22">
        <v>5668946</v>
      </c>
      <c r="J25" s="22">
        <v>1838584</v>
      </c>
      <c r="K25" s="22">
        <v>2882863</v>
      </c>
      <c r="L25" s="22">
        <v>1851061</v>
      </c>
      <c r="M25" s="22">
        <v>6572508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12241454</v>
      </c>
      <c r="W25" s="22">
        <v>17986500</v>
      </c>
      <c r="X25" s="22">
        <v>-5745046</v>
      </c>
      <c r="Y25" s="102">
        <v>-31.94</v>
      </c>
      <c r="Z25" s="115">
        <v>35973000</v>
      </c>
    </row>
    <row r="26" spans="1:26" ht="13.5">
      <c r="A26" s="146" t="s">
        <v>37</v>
      </c>
      <c r="B26" s="145"/>
      <c r="C26" s="115">
        <v>2008128</v>
      </c>
      <c r="D26" s="116">
        <v>0</v>
      </c>
      <c r="E26" s="22">
        <v>0</v>
      </c>
      <c r="F26" s="22">
        <v>164150</v>
      </c>
      <c r="G26" s="22">
        <v>168851</v>
      </c>
      <c r="H26" s="22">
        <v>165554</v>
      </c>
      <c r="I26" s="22">
        <v>498555</v>
      </c>
      <c r="J26" s="22">
        <v>167661</v>
      </c>
      <c r="K26" s="22">
        <v>165554</v>
      </c>
      <c r="L26" s="22">
        <v>165554</v>
      </c>
      <c r="M26" s="22">
        <v>498769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997324</v>
      </c>
      <c r="W26" s="22">
        <v>0</v>
      </c>
      <c r="X26" s="22">
        <v>997324</v>
      </c>
      <c r="Y26" s="102">
        <v>0</v>
      </c>
      <c r="Z26" s="115">
        <v>0</v>
      </c>
    </row>
    <row r="27" spans="1:26" ht="13.5">
      <c r="A27" s="146" t="s">
        <v>117</v>
      </c>
      <c r="B27" s="145" t="s">
        <v>98</v>
      </c>
      <c r="C27" s="115">
        <v>0</v>
      </c>
      <c r="D27" s="116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102">
        <v>0</v>
      </c>
      <c r="Z27" s="115">
        <v>0</v>
      </c>
    </row>
    <row r="28" spans="1:26" ht="13.5">
      <c r="A28" s="146" t="s">
        <v>38</v>
      </c>
      <c r="B28" s="145" t="s">
        <v>95</v>
      </c>
      <c r="C28" s="115">
        <v>4669826</v>
      </c>
      <c r="D28" s="116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102">
        <v>0</v>
      </c>
      <c r="Z28" s="115">
        <v>0</v>
      </c>
    </row>
    <row r="29" spans="1:26" ht="13.5">
      <c r="A29" s="146" t="s">
        <v>39</v>
      </c>
      <c r="B29" s="145"/>
      <c r="C29" s="115">
        <v>273612</v>
      </c>
      <c r="D29" s="116">
        <v>0</v>
      </c>
      <c r="E29" s="22">
        <v>0</v>
      </c>
      <c r="F29" s="22">
        <v>0</v>
      </c>
      <c r="G29" s="22">
        <v>0</v>
      </c>
      <c r="H29" s="22">
        <v>21</v>
      </c>
      <c r="I29" s="22">
        <v>21</v>
      </c>
      <c r="J29" s="22">
        <v>0</v>
      </c>
      <c r="K29" s="22">
        <v>21</v>
      </c>
      <c r="L29" s="22">
        <v>0</v>
      </c>
      <c r="M29" s="22">
        <v>21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42</v>
      </c>
      <c r="W29" s="22">
        <v>0</v>
      </c>
      <c r="X29" s="22">
        <v>42</v>
      </c>
      <c r="Y29" s="102">
        <v>0</v>
      </c>
      <c r="Z29" s="115">
        <v>0</v>
      </c>
    </row>
    <row r="30" spans="1:26" ht="13.5">
      <c r="A30" s="146" t="s">
        <v>118</v>
      </c>
      <c r="B30" s="145" t="s">
        <v>95</v>
      </c>
      <c r="C30" s="115">
        <v>0</v>
      </c>
      <c r="D30" s="116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102">
        <v>0</v>
      </c>
      <c r="Z30" s="115">
        <v>0</v>
      </c>
    </row>
    <row r="31" spans="1:26" ht="13.5">
      <c r="A31" s="146" t="s">
        <v>119</v>
      </c>
      <c r="B31" s="145" t="s">
        <v>120</v>
      </c>
      <c r="C31" s="115">
        <v>0</v>
      </c>
      <c r="D31" s="116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102">
        <v>0</v>
      </c>
      <c r="Z31" s="115">
        <v>0</v>
      </c>
    </row>
    <row r="32" spans="1:26" ht="13.5">
      <c r="A32" s="146" t="s">
        <v>121</v>
      </c>
      <c r="B32" s="145"/>
      <c r="C32" s="115">
        <v>178264234</v>
      </c>
      <c r="D32" s="116">
        <v>0</v>
      </c>
      <c r="E32" s="22">
        <v>0</v>
      </c>
      <c r="F32" s="22">
        <v>4318477</v>
      </c>
      <c r="G32" s="22">
        <v>5050225</v>
      </c>
      <c r="H32" s="22">
        <v>182850</v>
      </c>
      <c r="I32" s="22">
        <v>9551552</v>
      </c>
      <c r="J32" s="22">
        <v>9328514</v>
      </c>
      <c r="K32" s="22">
        <v>10246652</v>
      </c>
      <c r="L32" s="22">
        <v>28758403</v>
      </c>
      <c r="M32" s="22">
        <v>48333569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57885121</v>
      </c>
      <c r="W32" s="22">
        <v>0</v>
      </c>
      <c r="X32" s="22">
        <v>57885121</v>
      </c>
      <c r="Y32" s="102">
        <v>0</v>
      </c>
      <c r="Z32" s="115">
        <v>0</v>
      </c>
    </row>
    <row r="33" spans="1:26" ht="13.5">
      <c r="A33" s="146" t="s">
        <v>41</v>
      </c>
      <c r="B33" s="145"/>
      <c r="C33" s="115">
        <v>0</v>
      </c>
      <c r="D33" s="116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102">
        <v>0</v>
      </c>
      <c r="Z33" s="115">
        <v>0</v>
      </c>
    </row>
    <row r="34" spans="1:26" ht="13.5">
      <c r="A34" s="146" t="s">
        <v>42</v>
      </c>
      <c r="B34" s="145" t="s">
        <v>122</v>
      </c>
      <c r="C34" s="115">
        <v>117330172</v>
      </c>
      <c r="D34" s="116">
        <v>110893000</v>
      </c>
      <c r="E34" s="22">
        <v>110893000</v>
      </c>
      <c r="F34" s="22">
        <v>2873878</v>
      </c>
      <c r="G34" s="22">
        <v>4052466</v>
      </c>
      <c r="H34" s="22">
        <v>5112410</v>
      </c>
      <c r="I34" s="22">
        <v>12038754</v>
      </c>
      <c r="J34" s="22">
        <v>5274489</v>
      </c>
      <c r="K34" s="22">
        <v>29531842</v>
      </c>
      <c r="L34" s="22">
        <v>4328124</v>
      </c>
      <c r="M34" s="22">
        <v>39134455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51173209</v>
      </c>
      <c r="W34" s="22">
        <v>55446500</v>
      </c>
      <c r="X34" s="22">
        <v>-4273291</v>
      </c>
      <c r="Y34" s="102">
        <v>-7.71</v>
      </c>
      <c r="Z34" s="115">
        <v>110893000</v>
      </c>
    </row>
    <row r="35" spans="1:26" ht="13.5">
      <c r="A35" s="144" t="s">
        <v>123</v>
      </c>
      <c r="B35" s="148"/>
      <c r="C35" s="115">
        <v>0</v>
      </c>
      <c r="D35" s="116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102">
        <v>0</v>
      </c>
      <c r="Z35" s="115">
        <v>0</v>
      </c>
    </row>
    <row r="36" spans="1:26" ht="12.75">
      <c r="A36" s="156" t="s">
        <v>43</v>
      </c>
      <c r="B36" s="150"/>
      <c r="C36" s="151">
        <f aca="true" t="shared" si="1" ref="C36:X36">SUM(C25:C35)</f>
        <v>329639527</v>
      </c>
      <c r="D36" s="152">
        <f t="shared" si="1"/>
        <v>146866000</v>
      </c>
      <c r="E36" s="153">
        <f t="shared" si="1"/>
        <v>146866000</v>
      </c>
      <c r="F36" s="153">
        <f t="shared" si="1"/>
        <v>9329816</v>
      </c>
      <c r="G36" s="153">
        <f t="shared" si="1"/>
        <v>11103645</v>
      </c>
      <c r="H36" s="153">
        <f t="shared" si="1"/>
        <v>7324367</v>
      </c>
      <c r="I36" s="153">
        <f t="shared" si="1"/>
        <v>27757828</v>
      </c>
      <c r="J36" s="153">
        <f t="shared" si="1"/>
        <v>16609248</v>
      </c>
      <c r="K36" s="153">
        <f t="shared" si="1"/>
        <v>42826932</v>
      </c>
      <c r="L36" s="153">
        <f t="shared" si="1"/>
        <v>35103142</v>
      </c>
      <c r="M36" s="153">
        <f t="shared" si="1"/>
        <v>94539322</v>
      </c>
      <c r="N36" s="153">
        <f t="shared" si="1"/>
        <v>0</v>
      </c>
      <c r="O36" s="153">
        <f t="shared" si="1"/>
        <v>0</v>
      </c>
      <c r="P36" s="153">
        <f t="shared" si="1"/>
        <v>0</v>
      </c>
      <c r="Q36" s="153">
        <f t="shared" si="1"/>
        <v>0</v>
      </c>
      <c r="R36" s="153">
        <f t="shared" si="1"/>
        <v>0</v>
      </c>
      <c r="S36" s="153">
        <f t="shared" si="1"/>
        <v>0</v>
      </c>
      <c r="T36" s="153">
        <f t="shared" si="1"/>
        <v>0</v>
      </c>
      <c r="U36" s="153">
        <f t="shared" si="1"/>
        <v>0</v>
      </c>
      <c r="V36" s="153">
        <f t="shared" si="1"/>
        <v>122297150</v>
      </c>
      <c r="W36" s="153">
        <f t="shared" si="1"/>
        <v>73433000</v>
      </c>
      <c r="X36" s="153">
        <f t="shared" si="1"/>
        <v>48864150</v>
      </c>
      <c r="Y36" s="154">
        <f>+IF(W36&lt;&gt;0,+(X36/W36)*100,0)</f>
        <v>66.54249451881307</v>
      </c>
      <c r="Z36" s="151">
        <f>SUM(Z25:Z35)</f>
        <v>146866000</v>
      </c>
    </row>
    <row r="37" spans="1:26" ht="4.5" customHeight="1">
      <c r="A37" s="107"/>
      <c r="B37" s="148"/>
      <c r="C37" s="157"/>
      <c r="D37" s="158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60"/>
      <c r="Z37" s="157"/>
    </row>
    <row r="38" spans="1:26" ht="13.5">
      <c r="A38" s="161" t="s">
        <v>44</v>
      </c>
      <c r="B38" s="148"/>
      <c r="C38" s="162">
        <f aca="true" t="shared" si="2" ref="C38:X38">+C22-C36</f>
        <v>-68487371</v>
      </c>
      <c r="D38" s="163">
        <f t="shared" si="2"/>
        <v>-7365000</v>
      </c>
      <c r="E38" s="68">
        <f t="shared" si="2"/>
        <v>-7365000</v>
      </c>
      <c r="F38" s="68">
        <f t="shared" si="2"/>
        <v>-9019086</v>
      </c>
      <c r="G38" s="68">
        <f t="shared" si="2"/>
        <v>-10879091</v>
      </c>
      <c r="H38" s="68">
        <f t="shared" si="2"/>
        <v>19714598</v>
      </c>
      <c r="I38" s="68">
        <f t="shared" si="2"/>
        <v>-183579</v>
      </c>
      <c r="J38" s="68">
        <f t="shared" si="2"/>
        <v>-16100209</v>
      </c>
      <c r="K38" s="68">
        <f t="shared" si="2"/>
        <v>-42310469</v>
      </c>
      <c r="L38" s="68">
        <f t="shared" si="2"/>
        <v>-34619573</v>
      </c>
      <c r="M38" s="68">
        <f t="shared" si="2"/>
        <v>-93030251</v>
      </c>
      <c r="N38" s="68">
        <f t="shared" si="2"/>
        <v>0</v>
      </c>
      <c r="O38" s="68">
        <f t="shared" si="2"/>
        <v>0</v>
      </c>
      <c r="P38" s="68">
        <f t="shared" si="2"/>
        <v>0</v>
      </c>
      <c r="Q38" s="68">
        <f t="shared" si="2"/>
        <v>0</v>
      </c>
      <c r="R38" s="68">
        <f t="shared" si="2"/>
        <v>0</v>
      </c>
      <c r="S38" s="68">
        <f t="shared" si="2"/>
        <v>0</v>
      </c>
      <c r="T38" s="68">
        <f t="shared" si="2"/>
        <v>0</v>
      </c>
      <c r="U38" s="68">
        <f t="shared" si="2"/>
        <v>0</v>
      </c>
      <c r="V38" s="68">
        <f t="shared" si="2"/>
        <v>-93213830</v>
      </c>
      <c r="W38" s="68">
        <f t="shared" si="2"/>
        <v>-3682500</v>
      </c>
      <c r="X38" s="68">
        <f t="shared" si="2"/>
        <v>-89531330</v>
      </c>
      <c r="Y38" s="164">
        <f>+IF(W38&lt;&gt;0,+(X38/W38)*100,0)</f>
        <v>2431.2649015614393</v>
      </c>
      <c r="Z38" s="162">
        <f>+Z22-Z36</f>
        <v>-7365000</v>
      </c>
    </row>
    <row r="39" spans="1:26" ht="13.5">
      <c r="A39" s="144" t="s">
        <v>45</v>
      </c>
      <c r="B39" s="148"/>
      <c r="C39" s="115">
        <v>0</v>
      </c>
      <c r="D39" s="116">
        <v>0</v>
      </c>
      <c r="E39" s="22">
        <v>0</v>
      </c>
      <c r="F39" s="22">
        <v>59321609</v>
      </c>
      <c r="G39" s="22">
        <v>5050225</v>
      </c>
      <c r="H39" s="22">
        <v>16893442</v>
      </c>
      <c r="I39" s="22">
        <v>81265276</v>
      </c>
      <c r="J39" s="22">
        <v>9286545</v>
      </c>
      <c r="K39" s="22">
        <v>10472128</v>
      </c>
      <c r="L39" s="22">
        <v>72767222</v>
      </c>
      <c r="M39" s="22">
        <v>92525895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173791171</v>
      </c>
      <c r="W39" s="22">
        <v>0</v>
      </c>
      <c r="X39" s="22">
        <v>173791171</v>
      </c>
      <c r="Y39" s="102">
        <v>0</v>
      </c>
      <c r="Z39" s="115">
        <v>0</v>
      </c>
    </row>
    <row r="40" spans="1:26" ht="13.5">
      <c r="A40" s="144" t="s">
        <v>124</v>
      </c>
      <c r="B40" s="148" t="s">
        <v>125</v>
      </c>
      <c r="C40" s="92">
        <v>0</v>
      </c>
      <c r="D40" s="1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47">
        <v>0</v>
      </c>
      <c r="Z40" s="92">
        <v>0</v>
      </c>
    </row>
    <row r="41" spans="1:26" ht="13.5">
      <c r="A41" s="144" t="s">
        <v>126</v>
      </c>
      <c r="B41" s="148"/>
      <c r="C41" s="117">
        <v>0</v>
      </c>
      <c r="D41" s="116">
        <v>0</v>
      </c>
      <c r="E41" s="22">
        <v>0</v>
      </c>
      <c r="F41" s="165">
        <v>0</v>
      </c>
      <c r="G41" s="165">
        <v>0</v>
      </c>
      <c r="H41" s="165">
        <v>0</v>
      </c>
      <c r="I41" s="22">
        <v>0</v>
      </c>
      <c r="J41" s="165">
        <v>0</v>
      </c>
      <c r="K41" s="165">
        <v>0</v>
      </c>
      <c r="L41" s="22">
        <v>0</v>
      </c>
      <c r="M41" s="165">
        <v>0</v>
      </c>
      <c r="N41" s="165">
        <v>0</v>
      </c>
      <c r="O41" s="165">
        <v>0</v>
      </c>
      <c r="P41" s="22">
        <v>0</v>
      </c>
      <c r="Q41" s="165">
        <v>0</v>
      </c>
      <c r="R41" s="165">
        <v>0</v>
      </c>
      <c r="S41" s="22">
        <v>0</v>
      </c>
      <c r="T41" s="165">
        <v>0</v>
      </c>
      <c r="U41" s="165">
        <v>0</v>
      </c>
      <c r="V41" s="165">
        <v>0</v>
      </c>
      <c r="W41" s="22">
        <v>0</v>
      </c>
      <c r="X41" s="165">
        <v>0</v>
      </c>
      <c r="Y41" s="166">
        <v>0</v>
      </c>
      <c r="Z41" s="167">
        <v>0</v>
      </c>
    </row>
    <row r="42" spans="1:26" ht="24.75" customHeight="1">
      <c r="A42" s="168" t="s">
        <v>46</v>
      </c>
      <c r="B42" s="148"/>
      <c r="C42" s="169">
        <f aca="true" t="shared" si="3" ref="C42:X42">SUM(C38:C41)</f>
        <v>-68487371</v>
      </c>
      <c r="D42" s="170">
        <f t="shared" si="3"/>
        <v>-7365000</v>
      </c>
      <c r="E42" s="50">
        <f t="shared" si="3"/>
        <v>-7365000</v>
      </c>
      <c r="F42" s="50">
        <f t="shared" si="3"/>
        <v>50302523</v>
      </c>
      <c r="G42" s="50">
        <f t="shared" si="3"/>
        <v>-5828866</v>
      </c>
      <c r="H42" s="50">
        <f t="shared" si="3"/>
        <v>36608040</v>
      </c>
      <c r="I42" s="50">
        <f t="shared" si="3"/>
        <v>81081697</v>
      </c>
      <c r="J42" s="50">
        <f t="shared" si="3"/>
        <v>-6813664</v>
      </c>
      <c r="K42" s="50">
        <f t="shared" si="3"/>
        <v>-31838341</v>
      </c>
      <c r="L42" s="50">
        <f t="shared" si="3"/>
        <v>38147649</v>
      </c>
      <c r="M42" s="50">
        <f t="shared" si="3"/>
        <v>-504356</v>
      </c>
      <c r="N42" s="50">
        <f t="shared" si="3"/>
        <v>0</v>
      </c>
      <c r="O42" s="50">
        <f t="shared" si="3"/>
        <v>0</v>
      </c>
      <c r="P42" s="50">
        <f t="shared" si="3"/>
        <v>0</v>
      </c>
      <c r="Q42" s="50">
        <f t="shared" si="3"/>
        <v>0</v>
      </c>
      <c r="R42" s="50">
        <f t="shared" si="3"/>
        <v>0</v>
      </c>
      <c r="S42" s="50">
        <f t="shared" si="3"/>
        <v>0</v>
      </c>
      <c r="T42" s="50">
        <f t="shared" si="3"/>
        <v>0</v>
      </c>
      <c r="U42" s="50">
        <f t="shared" si="3"/>
        <v>0</v>
      </c>
      <c r="V42" s="50">
        <f t="shared" si="3"/>
        <v>80577341</v>
      </c>
      <c r="W42" s="50">
        <f t="shared" si="3"/>
        <v>-3682500</v>
      </c>
      <c r="X42" s="50">
        <f t="shared" si="3"/>
        <v>84259841</v>
      </c>
      <c r="Y42" s="171">
        <f>+IF(W42&lt;&gt;0,+(X42/W42)*100,0)</f>
        <v>-2288.1151663272235</v>
      </c>
      <c r="Z42" s="169">
        <f>SUM(Z38:Z41)</f>
        <v>-7365000</v>
      </c>
    </row>
    <row r="43" spans="1:26" ht="13.5">
      <c r="A43" s="144" t="s">
        <v>127</v>
      </c>
      <c r="B43" s="148"/>
      <c r="C43" s="117">
        <v>0</v>
      </c>
      <c r="D43" s="118">
        <v>0</v>
      </c>
      <c r="E43" s="119">
        <v>0</v>
      </c>
      <c r="F43" s="119">
        <v>0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119">
        <v>0</v>
      </c>
      <c r="O43" s="119">
        <v>0</v>
      </c>
      <c r="P43" s="119">
        <v>0</v>
      </c>
      <c r="Q43" s="119"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v>0</v>
      </c>
      <c r="W43" s="119">
        <v>0</v>
      </c>
      <c r="X43" s="119">
        <v>0</v>
      </c>
      <c r="Y43" s="103">
        <v>0</v>
      </c>
      <c r="Z43" s="117">
        <v>0</v>
      </c>
    </row>
    <row r="44" spans="1:26" ht="13.5">
      <c r="A44" s="172" t="s">
        <v>128</v>
      </c>
      <c r="B44" s="148"/>
      <c r="C44" s="173">
        <f aca="true" t="shared" si="4" ref="C44:X44">+C42-C43</f>
        <v>-68487371</v>
      </c>
      <c r="D44" s="174">
        <f t="shared" si="4"/>
        <v>-7365000</v>
      </c>
      <c r="E44" s="39">
        <f t="shared" si="4"/>
        <v>-7365000</v>
      </c>
      <c r="F44" s="39">
        <f t="shared" si="4"/>
        <v>50302523</v>
      </c>
      <c r="G44" s="39">
        <f t="shared" si="4"/>
        <v>-5828866</v>
      </c>
      <c r="H44" s="39">
        <f t="shared" si="4"/>
        <v>36608040</v>
      </c>
      <c r="I44" s="39">
        <f t="shared" si="4"/>
        <v>81081697</v>
      </c>
      <c r="J44" s="39">
        <f t="shared" si="4"/>
        <v>-6813664</v>
      </c>
      <c r="K44" s="39">
        <f t="shared" si="4"/>
        <v>-31838341</v>
      </c>
      <c r="L44" s="39">
        <f t="shared" si="4"/>
        <v>38147649</v>
      </c>
      <c r="M44" s="39">
        <f t="shared" si="4"/>
        <v>-504356</v>
      </c>
      <c r="N44" s="39">
        <f t="shared" si="4"/>
        <v>0</v>
      </c>
      <c r="O44" s="39">
        <f t="shared" si="4"/>
        <v>0</v>
      </c>
      <c r="P44" s="39">
        <f t="shared" si="4"/>
        <v>0</v>
      </c>
      <c r="Q44" s="39">
        <f t="shared" si="4"/>
        <v>0</v>
      </c>
      <c r="R44" s="39">
        <f t="shared" si="4"/>
        <v>0</v>
      </c>
      <c r="S44" s="39">
        <f t="shared" si="4"/>
        <v>0</v>
      </c>
      <c r="T44" s="39">
        <f t="shared" si="4"/>
        <v>0</v>
      </c>
      <c r="U44" s="39">
        <f t="shared" si="4"/>
        <v>0</v>
      </c>
      <c r="V44" s="39">
        <f t="shared" si="4"/>
        <v>80577341</v>
      </c>
      <c r="W44" s="39">
        <f t="shared" si="4"/>
        <v>-3682500</v>
      </c>
      <c r="X44" s="39">
        <f t="shared" si="4"/>
        <v>84259841</v>
      </c>
      <c r="Y44" s="175">
        <f>+IF(W44&lt;&gt;0,+(X44/W44)*100,0)</f>
        <v>-2288.1151663272235</v>
      </c>
      <c r="Z44" s="173">
        <f>+Z42-Z43</f>
        <v>-7365000</v>
      </c>
    </row>
    <row r="45" spans="1:26" ht="13.5">
      <c r="A45" s="144" t="s">
        <v>129</v>
      </c>
      <c r="B45" s="148"/>
      <c r="C45" s="117">
        <v>0</v>
      </c>
      <c r="D45" s="118">
        <v>0</v>
      </c>
      <c r="E45" s="119">
        <v>0</v>
      </c>
      <c r="F45" s="119">
        <v>0</v>
      </c>
      <c r="G45" s="119">
        <v>0</v>
      </c>
      <c r="H45" s="119">
        <v>0</v>
      </c>
      <c r="I45" s="176">
        <v>0</v>
      </c>
      <c r="J45" s="119">
        <v>0</v>
      </c>
      <c r="K45" s="119">
        <v>0</v>
      </c>
      <c r="L45" s="119">
        <v>0</v>
      </c>
      <c r="M45" s="119">
        <v>0</v>
      </c>
      <c r="N45" s="119">
        <v>0</v>
      </c>
      <c r="O45" s="119">
        <v>0</v>
      </c>
      <c r="P45" s="176">
        <v>0</v>
      </c>
      <c r="Q45" s="119">
        <v>0</v>
      </c>
      <c r="R45" s="119">
        <v>0</v>
      </c>
      <c r="S45" s="119">
        <v>0</v>
      </c>
      <c r="T45" s="119">
        <v>0</v>
      </c>
      <c r="U45" s="119">
        <v>0</v>
      </c>
      <c r="V45" s="119">
        <v>0</v>
      </c>
      <c r="W45" s="176">
        <v>0</v>
      </c>
      <c r="X45" s="119">
        <v>0</v>
      </c>
      <c r="Y45" s="103">
        <v>0</v>
      </c>
      <c r="Z45" s="117">
        <v>0</v>
      </c>
    </row>
    <row r="46" spans="1:26" ht="13.5">
      <c r="A46" s="172" t="s">
        <v>130</v>
      </c>
      <c r="B46" s="148"/>
      <c r="C46" s="169">
        <f aca="true" t="shared" si="5" ref="C46:X46">SUM(C44:C45)</f>
        <v>-68487371</v>
      </c>
      <c r="D46" s="170">
        <f t="shared" si="5"/>
        <v>-7365000</v>
      </c>
      <c r="E46" s="50">
        <f t="shared" si="5"/>
        <v>-7365000</v>
      </c>
      <c r="F46" s="50">
        <f t="shared" si="5"/>
        <v>50302523</v>
      </c>
      <c r="G46" s="50">
        <f t="shared" si="5"/>
        <v>-5828866</v>
      </c>
      <c r="H46" s="50">
        <f t="shared" si="5"/>
        <v>36608040</v>
      </c>
      <c r="I46" s="50">
        <f t="shared" si="5"/>
        <v>81081697</v>
      </c>
      <c r="J46" s="50">
        <f t="shared" si="5"/>
        <v>-6813664</v>
      </c>
      <c r="K46" s="50">
        <f t="shared" si="5"/>
        <v>-31838341</v>
      </c>
      <c r="L46" s="50">
        <f t="shared" si="5"/>
        <v>38147649</v>
      </c>
      <c r="M46" s="50">
        <f t="shared" si="5"/>
        <v>-504356</v>
      </c>
      <c r="N46" s="50">
        <f t="shared" si="5"/>
        <v>0</v>
      </c>
      <c r="O46" s="50">
        <f t="shared" si="5"/>
        <v>0</v>
      </c>
      <c r="P46" s="50">
        <f t="shared" si="5"/>
        <v>0</v>
      </c>
      <c r="Q46" s="50">
        <f t="shared" si="5"/>
        <v>0</v>
      </c>
      <c r="R46" s="50">
        <f t="shared" si="5"/>
        <v>0</v>
      </c>
      <c r="S46" s="50">
        <f t="shared" si="5"/>
        <v>0</v>
      </c>
      <c r="T46" s="50">
        <f t="shared" si="5"/>
        <v>0</v>
      </c>
      <c r="U46" s="50">
        <f t="shared" si="5"/>
        <v>0</v>
      </c>
      <c r="V46" s="50">
        <f t="shared" si="5"/>
        <v>80577341</v>
      </c>
      <c r="W46" s="50">
        <f t="shared" si="5"/>
        <v>-3682500</v>
      </c>
      <c r="X46" s="50">
        <f t="shared" si="5"/>
        <v>84259841</v>
      </c>
      <c r="Y46" s="171">
        <f>+IF(W46&lt;&gt;0,+(X46/W46)*100,0)</f>
        <v>-2288.1151663272235</v>
      </c>
      <c r="Z46" s="169">
        <f>SUM(Z44:Z45)</f>
        <v>-7365000</v>
      </c>
    </row>
    <row r="47" spans="1:26" ht="13.5">
      <c r="A47" s="177" t="s">
        <v>47</v>
      </c>
      <c r="B47" s="148" t="s">
        <v>131</v>
      </c>
      <c r="C47" s="117">
        <v>0</v>
      </c>
      <c r="D47" s="118">
        <v>0</v>
      </c>
      <c r="E47" s="119">
        <v>0</v>
      </c>
      <c r="F47" s="22">
        <v>0</v>
      </c>
      <c r="G47" s="22">
        <v>0</v>
      </c>
      <c r="H47" s="44">
        <v>0</v>
      </c>
      <c r="I47" s="22">
        <v>0</v>
      </c>
      <c r="J47" s="22">
        <v>0</v>
      </c>
      <c r="K47" s="22">
        <v>0</v>
      </c>
      <c r="L47" s="119">
        <v>0</v>
      </c>
      <c r="M47" s="22">
        <v>0</v>
      </c>
      <c r="N47" s="22">
        <v>0</v>
      </c>
      <c r="O47" s="44">
        <v>0</v>
      </c>
      <c r="P47" s="22">
        <v>0</v>
      </c>
      <c r="Q47" s="22">
        <v>0</v>
      </c>
      <c r="R47" s="22">
        <v>0</v>
      </c>
      <c r="S47" s="119">
        <v>0</v>
      </c>
      <c r="T47" s="22">
        <v>0</v>
      </c>
      <c r="U47" s="22">
        <v>0</v>
      </c>
      <c r="V47" s="44">
        <v>0</v>
      </c>
      <c r="W47" s="22">
        <v>0</v>
      </c>
      <c r="X47" s="22">
        <v>0</v>
      </c>
      <c r="Y47" s="102">
        <v>0</v>
      </c>
      <c r="Z47" s="115">
        <v>0</v>
      </c>
    </row>
    <row r="48" spans="1:26" ht="13.5">
      <c r="A48" s="178" t="s">
        <v>48</v>
      </c>
      <c r="B48" s="179"/>
      <c r="C48" s="180">
        <f aca="true" t="shared" si="6" ref="C48:X48">SUM(C46:C47)</f>
        <v>-68487371</v>
      </c>
      <c r="D48" s="181">
        <f t="shared" si="6"/>
        <v>-7365000</v>
      </c>
      <c r="E48" s="182">
        <f t="shared" si="6"/>
        <v>-7365000</v>
      </c>
      <c r="F48" s="182">
        <f t="shared" si="6"/>
        <v>50302523</v>
      </c>
      <c r="G48" s="183">
        <f t="shared" si="6"/>
        <v>-5828866</v>
      </c>
      <c r="H48" s="183">
        <f t="shared" si="6"/>
        <v>36608040</v>
      </c>
      <c r="I48" s="183">
        <f t="shared" si="6"/>
        <v>81081697</v>
      </c>
      <c r="J48" s="183">
        <f t="shared" si="6"/>
        <v>-6813664</v>
      </c>
      <c r="K48" s="183">
        <f t="shared" si="6"/>
        <v>-31838341</v>
      </c>
      <c r="L48" s="182">
        <f t="shared" si="6"/>
        <v>38147649</v>
      </c>
      <c r="M48" s="182">
        <f t="shared" si="6"/>
        <v>-504356</v>
      </c>
      <c r="N48" s="183">
        <f t="shared" si="6"/>
        <v>0</v>
      </c>
      <c r="O48" s="183">
        <f t="shared" si="6"/>
        <v>0</v>
      </c>
      <c r="P48" s="183">
        <f t="shared" si="6"/>
        <v>0</v>
      </c>
      <c r="Q48" s="183">
        <f t="shared" si="6"/>
        <v>0</v>
      </c>
      <c r="R48" s="183">
        <f t="shared" si="6"/>
        <v>0</v>
      </c>
      <c r="S48" s="182">
        <f t="shared" si="6"/>
        <v>0</v>
      </c>
      <c r="T48" s="182">
        <f t="shared" si="6"/>
        <v>0</v>
      </c>
      <c r="U48" s="183">
        <f t="shared" si="6"/>
        <v>0</v>
      </c>
      <c r="V48" s="183">
        <f t="shared" si="6"/>
        <v>80577341</v>
      </c>
      <c r="W48" s="183">
        <f t="shared" si="6"/>
        <v>-3682500</v>
      </c>
      <c r="X48" s="183">
        <f t="shared" si="6"/>
        <v>84259841</v>
      </c>
      <c r="Y48" s="184">
        <f>+IF(W48&lt;&gt;0,+(X48/W48)*100,0)</f>
        <v>-2288.1151663272235</v>
      </c>
      <c r="Z48" s="185">
        <f>SUM(Z46:Z47)</f>
        <v>-7365000</v>
      </c>
    </row>
    <row r="49" spans="1:26" ht="13.5">
      <c r="A49" s="136" t="s">
        <v>219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ht="13.5">
      <c r="A50" s="186" t="s">
        <v>225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ht="13.5">
      <c r="A51" s="137" t="s">
        <v>226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ht="13.5">
      <c r="A52" s="137" t="s">
        <v>227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ht="13.5">
      <c r="A53" s="137" t="s">
        <v>228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ht="13.5">
      <c r="A54" s="137" t="s">
        <v>229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ht="13.5">
      <c r="A55" s="137" t="s">
        <v>230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ht="13.5">
      <c r="A56" s="137" t="s">
        <v>231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1:26" ht="13.5">
      <c r="A57" s="137" t="s">
        <v>232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pans="1:26" ht="13.5">
      <c r="A58" s="13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3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3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3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4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4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234" t="s">
        <v>132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1:26" ht="24.75" customHeight="1">
      <c r="A2" s="120" t="s">
        <v>1</v>
      </c>
      <c r="B2" s="96" t="s">
        <v>224</v>
      </c>
      <c r="C2" s="83" t="s">
        <v>2</v>
      </c>
      <c r="D2" s="141" t="s">
        <v>3</v>
      </c>
      <c r="E2" s="188"/>
      <c r="F2" s="189"/>
      <c r="G2" s="189"/>
      <c r="H2" s="189"/>
      <c r="I2" s="189"/>
      <c r="J2" s="189"/>
      <c r="K2" s="189"/>
      <c r="L2" s="188"/>
      <c r="M2" s="189"/>
      <c r="N2" s="189"/>
      <c r="O2" s="189"/>
      <c r="P2" s="189"/>
      <c r="Q2" s="189"/>
      <c r="R2" s="189"/>
      <c r="S2" s="188"/>
      <c r="T2" s="189"/>
      <c r="U2" s="189"/>
      <c r="V2" s="189"/>
      <c r="W2" s="189"/>
      <c r="X2" s="189"/>
      <c r="Y2" s="189"/>
      <c r="Z2" s="190"/>
    </row>
    <row r="3" spans="1:26" ht="24.75" customHeight="1">
      <c r="A3" s="121" t="s">
        <v>4</v>
      </c>
      <c r="B3" s="122" t="s">
        <v>71</v>
      </c>
      <c r="C3" s="123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10" t="s">
        <v>20</v>
      </c>
      <c r="S3" s="10" t="s">
        <v>21</v>
      </c>
      <c r="T3" s="10" t="s">
        <v>22</v>
      </c>
      <c r="U3" s="10" t="s">
        <v>23</v>
      </c>
      <c r="V3" s="10" t="s">
        <v>24</v>
      </c>
      <c r="W3" s="10" t="s">
        <v>25</v>
      </c>
      <c r="X3" s="10" t="s">
        <v>26</v>
      </c>
      <c r="Y3" s="10" t="s">
        <v>27</v>
      </c>
      <c r="Z3" s="12" t="s">
        <v>28</v>
      </c>
    </row>
    <row r="4" spans="1:26" ht="13.5">
      <c r="A4" s="108" t="s">
        <v>133</v>
      </c>
      <c r="B4" s="98"/>
      <c r="C4" s="124"/>
      <c r="D4" s="125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43"/>
      <c r="Z4" s="191"/>
    </row>
    <row r="5" spans="1:26" ht="13.5">
      <c r="A5" s="97" t="s">
        <v>73</v>
      </c>
      <c r="B5" s="98"/>
      <c r="C5" s="113">
        <f aca="true" t="shared" si="0" ref="C5:X5">SUM(C6:C8)</f>
        <v>0</v>
      </c>
      <c r="D5" s="114">
        <f t="shared" si="0"/>
        <v>0</v>
      </c>
      <c r="E5" s="62">
        <f t="shared" si="0"/>
        <v>0</v>
      </c>
      <c r="F5" s="62">
        <f t="shared" si="0"/>
        <v>0</v>
      </c>
      <c r="G5" s="62">
        <f t="shared" si="0"/>
        <v>0</v>
      </c>
      <c r="H5" s="62">
        <f t="shared" si="0"/>
        <v>0</v>
      </c>
      <c r="I5" s="62">
        <f t="shared" si="0"/>
        <v>0</v>
      </c>
      <c r="J5" s="62">
        <f t="shared" si="0"/>
        <v>0</v>
      </c>
      <c r="K5" s="62">
        <f t="shared" si="0"/>
        <v>11247945</v>
      </c>
      <c r="L5" s="62">
        <f t="shared" si="0"/>
        <v>28814361</v>
      </c>
      <c r="M5" s="62">
        <f t="shared" si="0"/>
        <v>40062306</v>
      </c>
      <c r="N5" s="62">
        <f t="shared" si="0"/>
        <v>0</v>
      </c>
      <c r="O5" s="62">
        <f t="shared" si="0"/>
        <v>0</v>
      </c>
      <c r="P5" s="62">
        <f t="shared" si="0"/>
        <v>0</v>
      </c>
      <c r="Q5" s="62">
        <f t="shared" si="0"/>
        <v>0</v>
      </c>
      <c r="R5" s="62">
        <f t="shared" si="0"/>
        <v>0</v>
      </c>
      <c r="S5" s="62">
        <f t="shared" si="0"/>
        <v>0</v>
      </c>
      <c r="T5" s="62">
        <f t="shared" si="0"/>
        <v>0</v>
      </c>
      <c r="U5" s="62">
        <f t="shared" si="0"/>
        <v>0</v>
      </c>
      <c r="V5" s="62">
        <f t="shared" si="0"/>
        <v>40062306</v>
      </c>
      <c r="W5" s="62">
        <f t="shared" si="0"/>
        <v>0</v>
      </c>
      <c r="X5" s="62">
        <f t="shared" si="0"/>
        <v>40062306</v>
      </c>
      <c r="Y5" s="99">
        <f>+IF(W5&lt;&gt;0,+(X5/W5)*100,0)</f>
        <v>0</v>
      </c>
      <c r="Z5" s="113">
        <f>SUM(Z6:Z8)</f>
        <v>0</v>
      </c>
    </row>
    <row r="6" spans="1:26" ht="13.5">
      <c r="A6" s="100" t="s">
        <v>74</v>
      </c>
      <c r="B6" s="98"/>
      <c r="C6" s="115"/>
      <c r="D6" s="116"/>
      <c r="E6" s="22"/>
      <c r="F6" s="22"/>
      <c r="G6" s="22"/>
      <c r="H6" s="22"/>
      <c r="I6" s="22"/>
      <c r="J6" s="22"/>
      <c r="K6" s="22">
        <v>11247945</v>
      </c>
      <c r="L6" s="22">
        <v>28814361</v>
      </c>
      <c r="M6" s="22">
        <v>40062306</v>
      </c>
      <c r="N6" s="22"/>
      <c r="O6" s="22"/>
      <c r="P6" s="22"/>
      <c r="Q6" s="22"/>
      <c r="R6" s="22"/>
      <c r="S6" s="22"/>
      <c r="T6" s="22"/>
      <c r="U6" s="22"/>
      <c r="V6" s="22">
        <v>40062306</v>
      </c>
      <c r="W6" s="22"/>
      <c r="X6" s="22">
        <v>40062306</v>
      </c>
      <c r="Y6" s="102"/>
      <c r="Z6" s="24"/>
    </row>
    <row r="7" spans="1:26" ht="13.5">
      <c r="A7" s="100" t="s">
        <v>75</v>
      </c>
      <c r="B7" s="98"/>
      <c r="C7" s="117"/>
      <c r="D7" s="118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03"/>
      <c r="Z7" s="187"/>
    </row>
    <row r="8" spans="1:26" ht="13.5">
      <c r="A8" s="100" t="s">
        <v>76</v>
      </c>
      <c r="B8" s="98"/>
      <c r="C8" s="115"/>
      <c r="D8" s="116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02"/>
      <c r="Z8" s="24"/>
    </row>
    <row r="9" spans="1:26" ht="13.5">
      <c r="A9" s="97" t="s">
        <v>77</v>
      </c>
      <c r="B9" s="98"/>
      <c r="C9" s="113">
        <f aca="true" t="shared" si="1" ref="C9:X9">SUM(C10:C14)</f>
        <v>0</v>
      </c>
      <c r="D9" s="114">
        <f t="shared" si="1"/>
        <v>0</v>
      </c>
      <c r="E9" s="62">
        <f t="shared" si="1"/>
        <v>0</v>
      </c>
      <c r="F9" s="62">
        <f t="shared" si="1"/>
        <v>0</v>
      </c>
      <c r="G9" s="62">
        <f t="shared" si="1"/>
        <v>0</v>
      </c>
      <c r="H9" s="62">
        <f t="shared" si="1"/>
        <v>0</v>
      </c>
      <c r="I9" s="62">
        <f t="shared" si="1"/>
        <v>0</v>
      </c>
      <c r="J9" s="62">
        <f t="shared" si="1"/>
        <v>0</v>
      </c>
      <c r="K9" s="62">
        <f t="shared" si="1"/>
        <v>0</v>
      </c>
      <c r="L9" s="62">
        <f t="shared" si="1"/>
        <v>0</v>
      </c>
      <c r="M9" s="62">
        <f t="shared" si="1"/>
        <v>0</v>
      </c>
      <c r="N9" s="62">
        <f t="shared" si="1"/>
        <v>0</v>
      </c>
      <c r="O9" s="62">
        <f t="shared" si="1"/>
        <v>0</v>
      </c>
      <c r="P9" s="62">
        <f t="shared" si="1"/>
        <v>0</v>
      </c>
      <c r="Q9" s="62">
        <f t="shared" si="1"/>
        <v>0</v>
      </c>
      <c r="R9" s="62">
        <f t="shared" si="1"/>
        <v>0</v>
      </c>
      <c r="S9" s="62">
        <f t="shared" si="1"/>
        <v>0</v>
      </c>
      <c r="T9" s="62">
        <f t="shared" si="1"/>
        <v>0</v>
      </c>
      <c r="U9" s="62">
        <f t="shared" si="1"/>
        <v>0</v>
      </c>
      <c r="V9" s="62">
        <f t="shared" si="1"/>
        <v>0</v>
      </c>
      <c r="W9" s="62">
        <f t="shared" si="1"/>
        <v>0</v>
      </c>
      <c r="X9" s="62">
        <f t="shared" si="1"/>
        <v>0</v>
      </c>
      <c r="Y9" s="99">
        <f>+IF(W9&lt;&gt;0,+(X9/W9)*100,0)</f>
        <v>0</v>
      </c>
      <c r="Z9" s="64">
        <f>SUM(Z10:Z14)</f>
        <v>0</v>
      </c>
    </row>
    <row r="10" spans="1:26" ht="13.5">
      <c r="A10" s="100" t="s">
        <v>78</v>
      </c>
      <c r="B10" s="98"/>
      <c r="C10" s="115"/>
      <c r="D10" s="116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02"/>
      <c r="Z10" s="24"/>
    </row>
    <row r="11" spans="1:26" ht="13.5">
      <c r="A11" s="100" t="s">
        <v>79</v>
      </c>
      <c r="B11" s="98"/>
      <c r="C11" s="115"/>
      <c r="D11" s="11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02"/>
      <c r="Z11" s="24"/>
    </row>
    <row r="12" spans="1:26" ht="13.5">
      <c r="A12" s="100" t="s">
        <v>80</v>
      </c>
      <c r="B12" s="98"/>
      <c r="C12" s="115"/>
      <c r="D12" s="116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02"/>
      <c r="Z12" s="24"/>
    </row>
    <row r="13" spans="1:26" ht="13.5">
      <c r="A13" s="100" t="s">
        <v>81</v>
      </c>
      <c r="B13" s="98"/>
      <c r="C13" s="115"/>
      <c r="D13" s="116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102"/>
      <c r="Z13" s="24"/>
    </row>
    <row r="14" spans="1:26" ht="13.5">
      <c r="A14" s="100" t="s">
        <v>82</v>
      </c>
      <c r="B14" s="98"/>
      <c r="C14" s="117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03"/>
      <c r="Z14" s="187"/>
    </row>
    <row r="15" spans="1:26" ht="13.5">
      <c r="A15" s="97" t="s">
        <v>83</v>
      </c>
      <c r="B15" s="104"/>
      <c r="C15" s="113">
        <f aca="true" t="shared" si="2" ref="C15:X15">SUM(C16:C18)</f>
        <v>176660009</v>
      </c>
      <c r="D15" s="114">
        <f t="shared" si="2"/>
        <v>187077000</v>
      </c>
      <c r="E15" s="62">
        <f t="shared" si="2"/>
        <v>187077000</v>
      </c>
      <c r="F15" s="62">
        <f t="shared" si="2"/>
        <v>6576863</v>
      </c>
      <c r="G15" s="62">
        <f t="shared" si="2"/>
        <v>8287802</v>
      </c>
      <c r="H15" s="62">
        <f t="shared" si="2"/>
        <v>10668417</v>
      </c>
      <c r="I15" s="62">
        <f t="shared" si="2"/>
        <v>25533082</v>
      </c>
      <c r="J15" s="62">
        <f t="shared" si="2"/>
        <v>9910307</v>
      </c>
      <c r="K15" s="62">
        <f t="shared" si="2"/>
        <v>6576863</v>
      </c>
      <c r="L15" s="62">
        <f t="shared" si="2"/>
        <v>6576863</v>
      </c>
      <c r="M15" s="62">
        <f t="shared" si="2"/>
        <v>23064033</v>
      </c>
      <c r="N15" s="62">
        <f t="shared" si="2"/>
        <v>0</v>
      </c>
      <c r="O15" s="62">
        <f t="shared" si="2"/>
        <v>0</v>
      </c>
      <c r="P15" s="62">
        <f t="shared" si="2"/>
        <v>0</v>
      </c>
      <c r="Q15" s="62">
        <f t="shared" si="2"/>
        <v>0</v>
      </c>
      <c r="R15" s="62">
        <f t="shared" si="2"/>
        <v>0</v>
      </c>
      <c r="S15" s="62">
        <f t="shared" si="2"/>
        <v>0</v>
      </c>
      <c r="T15" s="62">
        <f t="shared" si="2"/>
        <v>0</v>
      </c>
      <c r="U15" s="62">
        <f t="shared" si="2"/>
        <v>0</v>
      </c>
      <c r="V15" s="62">
        <f t="shared" si="2"/>
        <v>48597115</v>
      </c>
      <c r="W15" s="62">
        <f t="shared" si="2"/>
        <v>93538500</v>
      </c>
      <c r="X15" s="62">
        <f t="shared" si="2"/>
        <v>-44941385</v>
      </c>
      <c r="Y15" s="99">
        <f>+IF(W15&lt;&gt;0,+(X15/W15)*100,0)</f>
        <v>-48.04586881337631</v>
      </c>
      <c r="Z15" s="64">
        <f>SUM(Z16:Z18)</f>
        <v>187077000</v>
      </c>
    </row>
    <row r="16" spans="1:26" ht="13.5">
      <c r="A16" s="100" t="s">
        <v>84</v>
      </c>
      <c r="B16" s="98"/>
      <c r="C16" s="115">
        <v>176660009</v>
      </c>
      <c r="D16" s="116">
        <v>187077000</v>
      </c>
      <c r="E16" s="22">
        <v>187077000</v>
      </c>
      <c r="F16" s="22">
        <v>6576863</v>
      </c>
      <c r="G16" s="22">
        <v>8287802</v>
      </c>
      <c r="H16" s="22">
        <v>10668417</v>
      </c>
      <c r="I16" s="22">
        <v>25533082</v>
      </c>
      <c r="J16" s="22">
        <v>9910307</v>
      </c>
      <c r="K16" s="22">
        <v>6576863</v>
      </c>
      <c r="L16" s="22">
        <v>6576863</v>
      </c>
      <c r="M16" s="22">
        <v>23064033</v>
      </c>
      <c r="N16" s="22"/>
      <c r="O16" s="22"/>
      <c r="P16" s="22"/>
      <c r="Q16" s="22"/>
      <c r="R16" s="22"/>
      <c r="S16" s="22"/>
      <c r="T16" s="22"/>
      <c r="U16" s="22"/>
      <c r="V16" s="22">
        <v>48597115</v>
      </c>
      <c r="W16" s="22">
        <v>93538500</v>
      </c>
      <c r="X16" s="22">
        <v>-44941385</v>
      </c>
      <c r="Y16" s="102">
        <v>-48.05</v>
      </c>
      <c r="Z16" s="24">
        <v>187077000</v>
      </c>
    </row>
    <row r="17" spans="1:26" ht="13.5">
      <c r="A17" s="100" t="s">
        <v>85</v>
      </c>
      <c r="B17" s="98"/>
      <c r="C17" s="115"/>
      <c r="D17" s="116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02"/>
      <c r="Z17" s="24"/>
    </row>
    <row r="18" spans="1:26" ht="13.5">
      <c r="A18" s="100" t="s">
        <v>86</v>
      </c>
      <c r="B18" s="98"/>
      <c r="C18" s="115"/>
      <c r="D18" s="116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02"/>
      <c r="Z18" s="24"/>
    </row>
    <row r="19" spans="1:26" ht="13.5">
      <c r="A19" s="97" t="s">
        <v>87</v>
      </c>
      <c r="B19" s="104"/>
      <c r="C19" s="113">
        <f aca="true" t="shared" si="3" ref="C19:X19">SUM(C20:C23)</f>
        <v>0</v>
      </c>
      <c r="D19" s="114">
        <f t="shared" si="3"/>
        <v>0</v>
      </c>
      <c r="E19" s="62">
        <f t="shared" si="3"/>
        <v>0</v>
      </c>
      <c r="F19" s="62">
        <f t="shared" si="3"/>
        <v>0</v>
      </c>
      <c r="G19" s="62">
        <f t="shared" si="3"/>
        <v>0</v>
      </c>
      <c r="H19" s="62">
        <f t="shared" si="3"/>
        <v>0</v>
      </c>
      <c r="I19" s="62">
        <f t="shared" si="3"/>
        <v>0</v>
      </c>
      <c r="J19" s="62">
        <f t="shared" si="3"/>
        <v>0</v>
      </c>
      <c r="K19" s="62">
        <f t="shared" si="3"/>
        <v>0</v>
      </c>
      <c r="L19" s="62">
        <f t="shared" si="3"/>
        <v>0</v>
      </c>
      <c r="M19" s="62">
        <f t="shared" si="3"/>
        <v>0</v>
      </c>
      <c r="N19" s="62">
        <f t="shared" si="3"/>
        <v>0</v>
      </c>
      <c r="O19" s="62">
        <f t="shared" si="3"/>
        <v>0</v>
      </c>
      <c r="P19" s="62">
        <f t="shared" si="3"/>
        <v>0</v>
      </c>
      <c r="Q19" s="62">
        <f t="shared" si="3"/>
        <v>0</v>
      </c>
      <c r="R19" s="62">
        <f t="shared" si="3"/>
        <v>0</v>
      </c>
      <c r="S19" s="62">
        <f t="shared" si="3"/>
        <v>0</v>
      </c>
      <c r="T19" s="62">
        <f t="shared" si="3"/>
        <v>0</v>
      </c>
      <c r="U19" s="62">
        <f t="shared" si="3"/>
        <v>0</v>
      </c>
      <c r="V19" s="62">
        <f t="shared" si="3"/>
        <v>0</v>
      </c>
      <c r="W19" s="62">
        <f t="shared" si="3"/>
        <v>0</v>
      </c>
      <c r="X19" s="62">
        <f t="shared" si="3"/>
        <v>0</v>
      </c>
      <c r="Y19" s="99">
        <f>+IF(W19&lt;&gt;0,+(X19/W19)*100,0)</f>
        <v>0</v>
      </c>
      <c r="Z19" s="64">
        <f>SUM(Z20:Z23)</f>
        <v>0</v>
      </c>
    </row>
    <row r="20" spans="1:26" ht="13.5">
      <c r="A20" s="100" t="s">
        <v>88</v>
      </c>
      <c r="B20" s="98"/>
      <c r="C20" s="115"/>
      <c r="D20" s="116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102"/>
      <c r="Z20" s="24"/>
    </row>
    <row r="21" spans="1:26" ht="13.5">
      <c r="A21" s="100" t="s">
        <v>89</v>
      </c>
      <c r="B21" s="98"/>
      <c r="C21" s="115"/>
      <c r="D21" s="116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02"/>
      <c r="Z21" s="24"/>
    </row>
    <row r="22" spans="1:26" ht="13.5">
      <c r="A22" s="100" t="s">
        <v>90</v>
      </c>
      <c r="B22" s="98"/>
      <c r="C22" s="117"/>
      <c r="D22" s="11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03"/>
      <c r="Z22" s="187"/>
    </row>
    <row r="23" spans="1:26" ht="13.5">
      <c r="A23" s="100" t="s">
        <v>91</v>
      </c>
      <c r="B23" s="98"/>
      <c r="C23" s="115"/>
      <c r="D23" s="116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02"/>
      <c r="Z23" s="24"/>
    </row>
    <row r="24" spans="1:26" ht="13.5">
      <c r="A24" s="97" t="s">
        <v>92</v>
      </c>
      <c r="B24" s="104"/>
      <c r="C24" s="113"/>
      <c r="D24" s="114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99"/>
      <c r="Z24" s="64"/>
    </row>
    <row r="25" spans="1:26" ht="13.5">
      <c r="A25" s="110" t="s">
        <v>134</v>
      </c>
      <c r="B25" s="111" t="s">
        <v>98</v>
      </c>
      <c r="C25" s="180">
        <f aca="true" t="shared" si="4" ref="C25:X25">+C5+C9+C15+C19+C24</f>
        <v>176660009</v>
      </c>
      <c r="D25" s="192">
        <f t="shared" si="4"/>
        <v>187077000</v>
      </c>
      <c r="E25" s="182">
        <f t="shared" si="4"/>
        <v>187077000</v>
      </c>
      <c r="F25" s="182">
        <f t="shared" si="4"/>
        <v>6576863</v>
      </c>
      <c r="G25" s="182">
        <f t="shared" si="4"/>
        <v>8287802</v>
      </c>
      <c r="H25" s="182">
        <f t="shared" si="4"/>
        <v>10668417</v>
      </c>
      <c r="I25" s="182">
        <f t="shared" si="4"/>
        <v>25533082</v>
      </c>
      <c r="J25" s="182">
        <f t="shared" si="4"/>
        <v>9910307</v>
      </c>
      <c r="K25" s="182">
        <f t="shared" si="4"/>
        <v>17824808</v>
      </c>
      <c r="L25" s="182">
        <f t="shared" si="4"/>
        <v>35391224</v>
      </c>
      <c r="M25" s="182">
        <f t="shared" si="4"/>
        <v>63126339</v>
      </c>
      <c r="N25" s="182">
        <f t="shared" si="4"/>
        <v>0</v>
      </c>
      <c r="O25" s="182">
        <f t="shared" si="4"/>
        <v>0</v>
      </c>
      <c r="P25" s="182">
        <f t="shared" si="4"/>
        <v>0</v>
      </c>
      <c r="Q25" s="182">
        <f t="shared" si="4"/>
        <v>0</v>
      </c>
      <c r="R25" s="182">
        <f t="shared" si="4"/>
        <v>0</v>
      </c>
      <c r="S25" s="182">
        <f t="shared" si="4"/>
        <v>0</v>
      </c>
      <c r="T25" s="182">
        <f t="shared" si="4"/>
        <v>0</v>
      </c>
      <c r="U25" s="182">
        <f t="shared" si="4"/>
        <v>0</v>
      </c>
      <c r="V25" s="182">
        <f t="shared" si="4"/>
        <v>88659421</v>
      </c>
      <c r="W25" s="182">
        <f t="shared" si="4"/>
        <v>93538500</v>
      </c>
      <c r="X25" s="182">
        <f t="shared" si="4"/>
        <v>-4879079</v>
      </c>
      <c r="Y25" s="193">
        <f>+IF(W25&lt;&gt;0,+(X25/W25)*100,0)</f>
        <v>-5.216118496661802</v>
      </c>
      <c r="Z25" s="194">
        <f>+Z5+Z9+Z15+Z19+Z24</f>
        <v>187077000</v>
      </c>
    </row>
    <row r="26" spans="1:26" ht="4.5" customHeight="1">
      <c r="A26" s="107"/>
      <c r="B26" s="98"/>
      <c r="C26" s="115"/>
      <c r="D26" s="116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02"/>
      <c r="Z26" s="24"/>
    </row>
    <row r="27" spans="1:26" ht="13.5">
      <c r="A27" s="195" t="s">
        <v>135</v>
      </c>
      <c r="B27" s="109"/>
      <c r="C27" s="115"/>
      <c r="D27" s="11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02"/>
      <c r="Z27" s="24"/>
    </row>
    <row r="28" spans="1:26" ht="13.5">
      <c r="A28" s="196" t="s">
        <v>136</v>
      </c>
      <c r="B28" s="98"/>
      <c r="C28" s="115">
        <v>176660009</v>
      </c>
      <c r="D28" s="116">
        <v>154394000</v>
      </c>
      <c r="E28" s="22">
        <v>154394000</v>
      </c>
      <c r="F28" s="22">
        <v>6576863</v>
      </c>
      <c r="G28" s="22">
        <v>8287802</v>
      </c>
      <c r="H28" s="22">
        <v>10314072</v>
      </c>
      <c r="I28" s="22">
        <v>25178737</v>
      </c>
      <c r="J28" s="22">
        <v>6576863</v>
      </c>
      <c r="K28" s="22">
        <v>17824808</v>
      </c>
      <c r="L28" s="22">
        <v>35391224</v>
      </c>
      <c r="M28" s="22">
        <v>59792895</v>
      </c>
      <c r="N28" s="22"/>
      <c r="O28" s="22"/>
      <c r="P28" s="22"/>
      <c r="Q28" s="22"/>
      <c r="R28" s="22"/>
      <c r="S28" s="22"/>
      <c r="T28" s="22"/>
      <c r="U28" s="22"/>
      <c r="V28" s="22">
        <v>84971632</v>
      </c>
      <c r="W28" s="22">
        <v>77197000</v>
      </c>
      <c r="X28" s="22">
        <v>7774632</v>
      </c>
      <c r="Y28" s="102">
        <v>10.07</v>
      </c>
      <c r="Z28" s="115">
        <v>154394000</v>
      </c>
    </row>
    <row r="29" spans="1:26" ht="13.5">
      <c r="A29" s="196" t="s">
        <v>137</v>
      </c>
      <c r="B29" s="98"/>
      <c r="C29" s="115"/>
      <c r="D29" s="116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02"/>
      <c r="Z29" s="24"/>
    </row>
    <row r="30" spans="1:26" ht="13.5">
      <c r="A30" s="196" t="s">
        <v>138</v>
      </c>
      <c r="B30" s="98"/>
      <c r="C30" s="117"/>
      <c r="D30" s="11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03"/>
      <c r="Z30" s="187"/>
    </row>
    <row r="31" spans="1:26" ht="13.5">
      <c r="A31" s="197" t="s">
        <v>139</v>
      </c>
      <c r="B31" s="98"/>
      <c r="C31" s="115"/>
      <c r="D31" s="116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02"/>
      <c r="Z31" s="24"/>
    </row>
    <row r="32" spans="1:26" ht="13.5">
      <c r="A32" s="198" t="s">
        <v>45</v>
      </c>
      <c r="B32" s="98" t="s">
        <v>93</v>
      </c>
      <c r="C32" s="173">
        <f aca="true" t="shared" si="5" ref="C32:X32">SUM(C28:C31)</f>
        <v>176660009</v>
      </c>
      <c r="D32" s="174">
        <f t="shared" si="5"/>
        <v>154394000</v>
      </c>
      <c r="E32" s="39">
        <f t="shared" si="5"/>
        <v>154394000</v>
      </c>
      <c r="F32" s="39">
        <f t="shared" si="5"/>
        <v>6576863</v>
      </c>
      <c r="G32" s="39">
        <f t="shared" si="5"/>
        <v>8287802</v>
      </c>
      <c r="H32" s="39">
        <f t="shared" si="5"/>
        <v>10314072</v>
      </c>
      <c r="I32" s="39">
        <f t="shared" si="5"/>
        <v>25178737</v>
      </c>
      <c r="J32" s="39">
        <f t="shared" si="5"/>
        <v>6576863</v>
      </c>
      <c r="K32" s="39">
        <f t="shared" si="5"/>
        <v>17824808</v>
      </c>
      <c r="L32" s="39">
        <f t="shared" si="5"/>
        <v>35391224</v>
      </c>
      <c r="M32" s="39">
        <f t="shared" si="5"/>
        <v>59792895</v>
      </c>
      <c r="N32" s="39">
        <f t="shared" si="5"/>
        <v>0</v>
      </c>
      <c r="O32" s="39">
        <f t="shared" si="5"/>
        <v>0</v>
      </c>
      <c r="P32" s="39">
        <f t="shared" si="5"/>
        <v>0</v>
      </c>
      <c r="Q32" s="39">
        <f t="shared" si="5"/>
        <v>0</v>
      </c>
      <c r="R32" s="39">
        <f t="shared" si="5"/>
        <v>0</v>
      </c>
      <c r="S32" s="39">
        <f t="shared" si="5"/>
        <v>0</v>
      </c>
      <c r="T32" s="39">
        <f t="shared" si="5"/>
        <v>0</v>
      </c>
      <c r="U32" s="39">
        <f t="shared" si="5"/>
        <v>0</v>
      </c>
      <c r="V32" s="39">
        <f t="shared" si="5"/>
        <v>84971632</v>
      </c>
      <c r="W32" s="39">
        <f t="shared" si="5"/>
        <v>77197000</v>
      </c>
      <c r="X32" s="39">
        <f t="shared" si="5"/>
        <v>7774632</v>
      </c>
      <c r="Y32" s="175">
        <f>+IF(W32&lt;&gt;0,+(X32/W32)*100,0)</f>
        <v>10.071158205629754</v>
      </c>
      <c r="Z32" s="41">
        <f>SUM(Z28:Z31)</f>
        <v>154394000</v>
      </c>
    </row>
    <row r="33" spans="1:26" ht="13.5">
      <c r="A33" s="199" t="s">
        <v>50</v>
      </c>
      <c r="B33" s="98" t="s">
        <v>140</v>
      </c>
      <c r="C33" s="115"/>
      <c r="D33" s="116">
        <v>32683000</v>
      </c>
      <c r="E33" s="22">
        <v>32683000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>
        <v>16341500</v>
      </c>
      <c r="X33" s="22">
        <v>-16341500</v>
      </c>
      <c r="Y33" s="102">
        <v>-100</v>
      </c>
      <c r="Z33" s="24">
        <v>32683000</v>
      </c>
    </row>
    <row r="34" spans="1:26" ht="13.5">
      <c r="A34" s="199" t="s">
        <v>51</v>
      </c>
      <c r="B34" s="98" t="s">
        <v>125</v>
      </c>
      <c r="C34" s="115"/>
      <c r="D34" s="116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02"/>
      <c r="Z34" s="24"/>
    </row>
    <row r="35" spans="1:26" ht="13.5">
      <c r="A35" s="199" t="s">
        <v>52</v>
      </c>
      <c r="B35" s="98"/>
      <c r="C35" s="115"/>
      <c r="D35" s="116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02"/>
      <c r="Z35" s="24"/>
    </row>
    <row r="36" spans="1:26" ht="13.5">
      <c r="A36" s="200" t="s">
        <v>141</v>
      </c>
      <c r="B36" s="111" t="s">
        <v>131</v>
      </c>
      <c r="C36" s="185">
        <f aca="true" t="shared" si="6" ref="C36:X36">SUM(C32:C35)</f>
        <v>176660009</v>
      </c>
      <c r="D36" s="181">
        <f t="shared" si="6"/>
        <v>187077000</v>
      </c>
      <c r="E36" s="183">
        <f t="shared" si="6"/>
        <v>187077000</v>
      </c>
      <c r="F36" s="183">
        <f t="shared" si="6"/>
        <v>6576863</v>
      </c>
      <c r="G36" s="183">
        <f t="shared" si="6"/>
        <v>8287802</v>
      </c>
      <c r="H36" s="183">
        <f t="shared" si="6"/>
        <v>10314072</v>
      </c>
      <c r="I36" s="183">
        <f t="shared" si="6"/>
        <v>25178737</v>
      </c>
      <c r="J36" s="183">
        <f t="shared" si="6"/>
        <v>6576863</v>
      </c>
      <c r="K36" s="183">
        <f t="shared" si="6"/>
        <v>17824808</v>
      </c>
      <c r="L36" s="183">
        <f t="shared" si="6"/>
        <v>35391224</v>
      </c>
      <c r="M36" s="183">
        <f t="shared" si="6"/>
        <v>59792895</v>
      </c>
      <c r="N36" s="183">
        <f t="shared" si="6"/>
        <v>0</v>
      </c>
      <c r="O36" s="183">
        <f t="shared" si="6"/>
        <v>0</v>
      </c>
      <c r="P36" s="183">
        <f t="shared" si="6"/>
        <v>0</v>
      </c>
      <c r="Q36" s="183">
        <f t="shared" si="6"/>
        <v>0</v>
      </c>
      <c r="R36" s="183">
        <f t="shared" si="6"/>
        <v>0</v>
      </c>
      <c r="S36" s="183">
        <f t="shared" si="6"/>
        <v>0</v>
      </c>
      <c r="T36" s="183">
        <f t="shared" si="6"/>
        <v>0</v>
      </c>
      <c r="U36" s="183">
        <f t="shared" si="6"/>
        <v>0</v>
      </c>
      <c r="V36" s="183">
        <f t="shared" si="6"/>
        <v>84971632</v>
      </c>
      <c r="W36" s="183">
        <f t="shared" si="6"/>
        <v>93538500</v>
      </c>
      <c r="X36" s="183">
        <f t="shared" si="6"/>
        <v>-8566868</v>
      </c>
      <c r="Y36" s="184">
        <f>+IF(W36&lt;&gt;0,+(X36/W36)*100,0)</f>
        <v>-9.158654457790108</v>
      </c>
      <c r="Z36" s="201">
        <f>SUM(Z32:Z35)</f>
        <v>187077000</v>
      </c>
    </row>
    <row r="37" spans="1:26" ht="13.5">
      <c r="A37" s="112" t="s">
        <v>219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3.5">
      <c r="A38" s="80" t="s">
        <v>233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13.5">
      <c r="A39" s="80" t="s">
        <v>234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ht="13.5">
      <c r="A40" s="80" t="s">
        <v>235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13.5">
      <c r="A41" s="80" t="s">
        <v>236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13.5">
      <c r="A42" s="80" t="s">
        <v>237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ht="13.5">
      <c r="A43" s="80" t="s">
        <v>238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ht="13.5">
      <c r="A44" s="80" t="s">
        <v>239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ht="13.5">
      <c r="A45" s="80" t="s">
        <v>240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243" t="s">
        <v>142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</row>
    <row r="2" spans="1:26" ht="24.75" customHeight="1">
      <c r="A2" s="120" t="s">
        <v>1</v>
      </c>
      <c r="B2" s="96" t="s">
        <v>224</v>
      </c>
      <c r="C2" s="83" t="s">
        <v>2</v>
      </c>
      <c r="D2" s="242" t="s">
        <v>3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7"/>
    </row>
    <row r="3" spans="1:26" ht="24.75" customHeight="1">
      <c r="A3" s="121" t="s">
        <v>4</v>
      </c>
      <c r="B3" s="202"/>
      <c r="C3" s="123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10" t="s">
        <v>20</v>
      </c>
      <c r="S3" s="10" t="s">
        <v>21</v>
      </c>
      <c r="T3" s="10" t="s">
        <v>22</v>
      </c>
      <c r="U3" s="10" t="s">
        <v>23</v>
      </c>
      <c r="V3" s="10" t="s">
        <v>24</v>
      </c>
      <c r="W3" s="10" t="s">
        <v>25</v>
      </c>
      <c r="X3" s="10" t="s">
        <v>26</v>
      </c>
      <c r="Y3" s="10" t="s">
        <v>27</v>
      </c>
      <c r="Z3" s="12" t="s">
        <v>28</v>
      </c>
    </row>
    <row r="4" spans="1:26" ht="13.5">
      <c r="A4" s="203" t="s">
        <v>143</v>
      </c>
      <c r="B4" s="204"/>
      <c r="C4" s="205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8"/>
      <c r="Z4" s="209"/>
    </row>
    <row r="5" spans="1:26" ht="13.5">
      <c r="A5" s="203" t="s">
        <v>144</v>
      </c>
      <c r="B5" s="145"/>
      <c r="C5" s="115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02"/>
      <c r="Z5" s="24"/>
    </row>
    <row r="6" spans="1:26" ht="13.5">
      <c r="A6" s="210" t="s">
        <v>145</v>
      </c>
      <c r="B6" s="145"/>
      <c r="C6" s="115">
        <v>8443491</v>
      </c>
      <c r="D6" s="21">
        <v>4903690</v>
      </c>
      <c r="E6" s="22">
        <v>4903690</v>
      </c>
      <c r="F6" s="22">
        <v>6623712</v>
      </c>
      <c r="G6" s="22">
        <v>6594568</v>
      </c>
      <c r="H6" s="22">
        <v>6623712</v>
      </c>
      <c r="I6" s="22">
        <v>19841992</v>
      </c>
      <c r="J6" s="22">
        <v>27493189</v>
      </c>
      <c r="K6" s="22">
        <v>27493189</v>
      </c>
      <c r="L6" s="22">
        <v>46755738</v>
      </c>
      <c r="M6" s="22">
        <v>101742116</v>
      </c>
      <c r="N6" s="22"/>
      <c r="O6" s="22"/>
      <c r="P6" s="22"/>
      <c r="Q6" s="22"/>
      <c r="R6" s="22"/>
      <c r="S6" s="22"/>
      <c r="T6" s="22"/>
      <c r="U6" s="22"/>
      <c r="V6" s="22">
        <v>121584108</v>
      </c>
      <c r="W6" s="22">
        <v>2451845</v>
      </c>
      <c r="X6" s="22">
        <v>119132263</v>
      </c>
      <c r="Y6" s="102">
        <v>4858.88</v>
      </c>
      <c r="Z6" s="24">
        <v>4903690</v>
      </c>
    </row>
    <row r="7" spans="1:26" ht="13.5">
      <c r="A7" s="210" t="s">
        <v>146</v>
      </c>
      <c r="B7" s="145" t="s">
        <v>71</v>
      </c>
      <c r="C7" s="115">
        <v>54130033</v>
      </c>
      <c r="D7" s="21"/>
      <c r="E7" s="22"/>
      <c r="F7" s="22">
        <v>84876054</v>
      </c>
      <c r="G7" s="22">
        <v>70128947</v>
      </c>
      <c r="H7" s="22">
        <v>84876054</v>
      </c>
      <c r="I7" s="22">
        <v>239881055</v>
      </c>
      <c r="J7" s="22">
        <v>50045957</v>
      </c>
      <c r="K7" s="22">
        <v>50045957</v>
      </c>
      <c r="L7" s="22">
        <v>50371766</v>
      </c>
      <c r="M7" s="22">
        <v>150463680</v>
      </c>
      <c r="N7" s="22"/>
      <c r="O7" s="22"/>
      <c r="P7" s="22"/>
      <c r="Q7" s="22"/>
      <c r="R7" s="22"/>
      <c r="S7" s="22"/>
      <c r="T7" s="22"/>
      <c r="U7" s="22"/>
      <c r="V7" s="22">
        <v>390344735</v>
      </c>
      <c r="W7" s="22"/>
      <c r="X7" s="22">
        <v>390344735</v>
      </c>
      <c r="Y7" s="102"/>
      <c r="Z7" s="24"/>
    </row>
    <row r="8" spans="1:26" ht="13.5">
      <c r="A8" s="210" t="s">
        <v>147</v>
      </c>
      <c r="B8" s="145" t="s">
        <v>71</v>
      </c>
      <c r="C8" s="115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02"/>
      <c r="Z8" s="24"/>
    </row>
    <row r="9" spans="1:26" ht="13.5">
      <c r="A9" s="210" t="s">
        <v>148</v>
      </c>
      <c r="B9" s="145"/>
      <c r="C9" s="115">
        <v>8057720</v>
      </c>
      <c r="D9" s="21">
        <v>6753766</v>
      </c>
      <c r="E9" s="22">
        <v>6753766</v>
      </c>
      <c r="F9" s="22">
        <v>7173288</v>
      </c>
      <c r="G9" s="22">
        <v>6465334</v>
      </c>
      <c r="H9" s="22">
        <v>7173288</v>
      </c>
      <c r="I9" s="22">
        <v>20811910</v>
      </c>
      <c r="J9" s="22">
        <v>6604945</v>
      </c>
      <c r="K9" s="22">
        <v>6604945</v>
      </c>
      <c r="L9" s="22">
        <v>7200999</v>
      </c>
      <c r="M9" s="22">
        <v>20410889</v>
      </c>
      <c r="N9" s="22"/>
      <c r="O9" s="22"/>
      <c r="P9" s="22"/>
      <c r="Q9" s="22"/>
      <c r="R9" s="22"/>
      <c r="S9" s="22"/>
      <c r="T9" s="22"/>
      <c r="U9" s="22"/>
      <c r="V9" s="22">
        <v>41222799</v>
      </c>
      <c r="W9" s="22">
        <v>3376883</v>
      </c>
      <c r="X9" s="22">
        <v>37845916</v>
      </c>
      <c r="Y9" s="102">
        <v>1120.74</v>
      </c>
      <c r="Z9" s="24">
        <v>6753766</v>
      </c>
    </row>
    <row r="10" spans="1:26" ht="13.5">
      <c r="A10" s="210" t="s">
        <v>149</v>
      </c>
      <c r="B10" s="145"/>
      <c r="C10" s="115"/>
      <c r="D10" s="21"/>
      <c r="E10" s="22"/>
      <c r="F10" s="119"/>
      <c r="G10" s="119"/>
      <c r="H10" s="119"/>
      <c r="I10" s="22"/>
      <c r="J10" s="119"/>
      <c r="K10" s="119"/>
      <c r="L10" s="22"/>
      <c r="M10" s="119"/>
      <c r="N10" s="119"/>
      <c r="O10" s="119"/>
      <c r="P10" s="22"/>
      <c r="Q10" s="119"/>
      <c r="R10" s="119"/>
      <c r="S10" s="22"/>
      <c r="T10" s="119"/>
      <c r="U10" s="119"/>
      <c r="V10" s="119"/>
      <c r="W10" s="22"/>
      <c r="X10" s="119"/>
      <c r="Y10" s="103"/>
      <c r="Z10" s="187"/>
    </row>
    <row r="11" spans="1:26" ht="13.5">
      <c r="A11" s="210" t="s">
        <v>150</v>
      </c>
      <c r="B11" s="145" t="s">
        <v>95</v>
      </c>
      <c r="C11" s="115"/>
      <c r="D11" s="21">
        <v>20177317</v>
      </c>
      <c r="E11" s="22">
        <v>20177317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>
        <v>10088659</v>
      </c>
      <c r="X11" s="22">
        <v>-10088659</v>
      </c>
      <c r="Y11" s="102">
        <v>-100</v>
      </c>
      <c r="Z11" s="24">
        <v>20177317</v>
      </c>
    </row>
    <row r="12" spans="1:26" ht="13.5">
      <c r="A12" s="211" t="s">
        <v>55</v>
      </c>
      <c r="B12" s="212"/>
      <c r="C12" s="128">
        <f aca="true" t="shared" si="0" ref="C12:X12">SUM(C6:C11)</f>
        <v>70631244</v>
      </c>
      <c r="D12" s="34">
        <f t="shared" si="0"/>
        <v>31834773</v>
      </c>
      <c r="E12" s="35">
        <f t="shared" si="0"/>
        <v>31834773</v>
      </c>
      <c r="F12" s="35">
        <f t="shared" si="0"/>
        <v>98673054</v>
      </c>
      <c r="G12" s="35">
        <f t="shared" si="0"/>
        <v>83188849</v>
      </c>
      <c r="H12" s="35">
        <f t="shared" si="0"/>
        <v>98673054</v>
      </c>
      <c r="I12" s="35">
        <f t="shared" si="0"/>
        <v>280534957</v>
      </c>
      <c r="J12" s="35">
        <f t="shared" si="0"/>
        <v>84144091</v>
      </c>
      <c r="K12" s="35">
        <f t="shared" si="0"/>
        <v>84144091</v>
      </c>
      <c r="L12" s="35">
        <f t="shared" si="0"/>
        <v>104328503</v>
      </c>
      <c r="M12" s="35">
        <f t="shared" si="0"/>
        <v>272616685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553151642</v>
      </c>
      <c r="W12" s="35">
        <f t="shared" si="0"/>
        <v>15917387</v>
      </c>
      <c r="X12" s="35">
        <f t="shared" si="0"/>
        <v>537234255</v>
      </c>
      <c r="Y12" s="130">
        <f>+IF(W12&lt;&gt;0,+(X12/W12)*100,0)</f>
        <v>3375.1410014721637</v>
      </c>
      <c r="Z12" s="36">
        <f>SUM(Z6:Z11)</f>
        <v>31834773</v>
      </c>
    </row>
    <row r="13" spans="1:26" ht="4.5" customHeight="1">
      <c r="A13" s="213"/>
      <c r="B13" s="145"/>
      <c r="C13" s="115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102"/>
      <c r="Z13" s="24"/>
    </row>
    <row r="14" spans="1:26" ht="13.5">
      <c r="A14" s="203" t="s">
        <v>151</v>
      </c>
      <c r="B14" s="145"/>
      <c r="C14" s="115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02"/>
      <c r="Z14" s="24"/>
    </row>
    <row r="15" spans="1:26" ht="13.5">
      <c r="A15" s="210" t="s">
        <v>152</v>
      </c>
      <c r="B15" s="145"/>
      <c r="C15" s="115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102"/>
      <c r="Z15" s="24"/>
    </row>
    <row r="16" spans="1:26" ht="13.5">
      <c r="A16" s="210" t="s">
        <v>153</v>
      </c>
      <c r="B16" s="145"/>
      <c r="C16" s="115">
        <v>905287678</v>
      </c>
      <c r="D16" s="21">
        <v>79172326</v>
      </c>
      <c r="E16" s="22">
        <v>79172326</v>
      </c>
      <c r="F16" s="119">
        <v>27713706</v>
      </c>
      <c r="G16" s="119">
        <v>27831894</v>
      </c>
      <c r="H16" s="119">
        <v>27713706</v>
      </c>
      <c r="I16" s="22">
        <v>83259306</v>
      </c>
      <c r="J16" s="119">
        <v>20056404</v>
      </c>
      <c r="K16" s="119">
        <v>20056404</v>
      </c>
      <c r="L16" s="22">
        <v>20155941</v>
      </c>
      <c r="M16" s="119">
        <v>60268749</v>
      </c>
      <c r="N16" s="119"/>
      <c r="O16" s="119"/>
      <c r="P16" s="22"/>
      <c r="Q16" s="119"/>
      <c r="R16" s="119"/>
      <c r="S16" s="22"/>
      <c r="T16" s="119"/>
      <c r="U16" s="119"/>
      <c r="V16" s="119">
        <v>143528055</v>
      </c>
      <c r="W16" s="22">
        <v>39586163</v>
      </c>
      <c r="X16" s="119">
        <v>103941892</v>
      </c>
      <c r="Y16" s="103">
        <v>262.57</v>
      </c>
      <c r="Z16" s="187">
        <v>79172326</v>
      </c>
    </row>
    <row r="17" spans="1:26" ht="13.5">
      <c r="A17" s="210" t="s">
        <v>154</v>
      </c>
      <c r="B17" s="145"/>
      <c r="C17" s="115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02"/>
      <c r="Z17" s="24"/>
    </row>
    <row r="18" spans="1:26" ht="13.5">
      <c r="A18" s="210" t="s">
        <v>155</v>
      </c>
      <c r="B18" s="145"/>
      <c r="C18" s="115"/>
      <c r="D18" s="21"/>
      <c r="E18" s="22"/>
      <c r="F18" s="22">
        <v>888371517</v>
      </c>
      <c r="G18" s="22">
        <v>888371517</v>
      </c>
      <c r="H18" s="22">
        <v>888371517</v>
      </c>
      <c r="I18" s="22">
        <v>2665114551</v>
      </c>
      <c r="J18" s="22">
        <v>888371517</v>
      </c>
      <c r="K18" s="22">
        <v>888371517</v>
      </c>
      <c r="L18" s="22">
        <v>888371517</v>
      </c>
      <c r="M18" s="22">
        <v>2665114551</v>
      </c>
      <c r="N18" s="22"/>
      <c r="O18" s="22"/>
      <c r="P18" s="22"/>
      <c r="Q18" s="22"/>
      <c r="R18" s="22"/>
      <c r="S18" s="22"/>
      <c r="T18" s="22"/>
      <c r="U18" s="22"/>
      <c r="V18" s="22">
        <v>5330229102</v>
      </c>
      <c r="W18" s="22"/>
      <c r="X18" s="22">
        <v>5330229102</v>
      </c>
      <c r="Y18" s="102"/>
      <c r="Z18" s="24"/>
    </row>
    <row r="19" spans="1:26" ht="13.5">
      <c r="A19" s="210" t="s">
        <v>156</v>
      </c>
      <c r="B19" s="145" t="s">
        <v>98</v>
      </c>
      <c r="C19" s="115">
        <v>24306095</v>
      </c>
      <c r="D19" s="21">
        <v>18367034</v>
      </c>
      <c r="E19" s="22">
        <v>18367034</v>
      </c>
      <c r="F19" s="22">
        <v>24735566</v>
      </c>
      <c r="G19" s="22">
        <v>25359329</v>
      </c>
      <c r="H19" s="22">
        <v>24735566</v>
      </c>
      <c r="I19" s="22">
        <v>74830461</v>
      </c>
      <c r="J19" s="22">
        <v>25593898</v>
      </c>
      <c r="K19" s="22">
        <v>25593898</v>
      </c>
      <c r="L19" s="22">
        <v>25641788</v>
      </c>
      <c r="M19" s="22">
        <v>76829584</v>
      </c>
      <c r="N19" s="22"/>
      <c r="O19" s="22"/>
      <c r="P19" s="22"/>
      <c r="Q19" s="22"/>
      <c r="R19" s="22"/>
      <c r="S19" s="22"/>
      <c r="T19" s="22"/>
      <c r="U19" s="22"/>
      <c r="V19" s="22">
        <v>151660045</v>
      </c>
      <c r="W19" s="22">
        <v>9183517</v>
      </c>
      <c r="X19" s="22">
        <v>142476528</v>
      </c>
      <c r="Y19" s="102">
        <v>1551.44</v>
      </c>
      <c r="Z19" s="24">
        <v>18367034</v>
      </c>
    </row>
    <row r="20" spans="1:26" ht="13.5">
      <c r="A20" s="210" t="s">
        <v>157</v>
      </c>
      <c r="B20" s="145"/>
      <c r="C20" s="115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102"/>
      <c r="Z20" s="24"/>
    </row>
    <row r="21" spans="1:26" ht="13.5">
      <c r="A21" s="210" t="s">
        <v>158</v>
      </c>
      <c r="B21" s="145"/>
      <c r="C21" s="115"/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02"/>
      <c r="Z21" s="24"/>
    </row>
    <row r="22" spans="1:26" ht="13.5">
      <c r="A22" s="210" t="s">
        <v>159</v>
      </c>
      <c r="B22" s="145"/>
      <c r="C22" s="115"/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02"/>
      <c r="Z22" s="24"/>
    </row>
    <row r="23" spans="1:26" ht="13.5">
      <c r="A23" s="210" t="s">
        <v>160</v>
      </c>
      <c r="B23" s="145"/>
      <c r="C23" s="115"/>
      <c r="D23" s="21"/>
      <c r="E23" s="22"/>
      <c r="F23" s="119"/>
      <c r="G23" s="119"/>
      <c r="H23" s="119"/>
      <c r="I23" s="22"/>
      <c r="J23" s="119"/>
      <c r="K23" s="119"/>
      <c r="L23" s="22"/>
      <c r="M23" s="119"/>
      <c r="N23" s="119"/>
      <c r="O23" s="119"/>
      <c r="P23" s="22"/>
      <c r="Q23" s="119"/>
      <c r="R23" s="119"/>
      <c r="S23" s="22"/>
      <c r="T23" s="119"/>
      <c r="U23" s="119"/>
      <c r="V23" s="119"/>
      <c r="W23" s="22"/>
      <c r="X23" s="119"/>
      <c r="Y23" s="103"/>
      <c r="Z23" s="187"/>
    </row>
    <row r="24" spans="1:26" ht="13.5">
      <c r="A24" s="211" t="s">
        <v>56</v>
      </c>
      <c r="B24" s="214"/>
      <c r="C24" s="128">
        <f aca="true" t="shared" si="1" ref="C24:X24">SUM(C15:C23)</f>
        <v>929593773</v>
      </c>
      <c r="D24" s="38">
        <f t="shared" si="1"/>
        <v>97539360</v>
      </c>
      <c r="E24" s="39">
        <f t="shared" si="1"/>
        <v>97539360</v>
      </c>
      <c r="F24" s="39">
        <f t="shared" si="1"/>
        <v>940820789</v>
      </c>
      <c r="G24" s="39">
        <f t="shared" si="1"/>
        <v>941562740</v>
      </c>
      <c r="H24" s="39">
        <f t="shared" si="1"/>
        <v>940820789</v>
      </c>
      <c r="I24" s="39">
        <f t="shared" si="1"/>
        <v>2823204318</v>
      </c>
      <c r="J24" s="39">
        <f t="shared" si="1"/>
        <v>934021819</v>
      </c>
      <c r="K24" s="39">
        <f t="shared" si="1"/>
        <v>934021819</v>
      </c>
      <c r="L24" s="39">
        <f t="shared" si="1"/>
        <v>934169246</v>
      </c>
      <c r="M24" s="39">
        <f t="shared" si="1"/>
        <v>2802212884</v>
      </c>
      <c r="N24" s="39">
        <f t="shared" si="1"/>
        <v>0</v>
      </c>
      <c r="O24" s="39">
        <f t="shared" si="1"/>
        <v>0</v>
      </c>
      <c r="P24" s="39">
        <f t="shared" si="1"/>
        <v>0</v>
      </c>
      <c r="Q24" s="39">
        <f t="shared" si="1"/>
        <v>0</v>
      </c>
      <c r="R24" s="39">
        <f t="shared" si="1"/>
        <v>0</v>
      </c>
      <c r="S24" s="39">
        <f t="shared" si="1"/>
        <v>0</v>
      </c>
      <c r="T24" s="39">
        <f t="shared" si="1"/>
        <v>0</v>
      </c>
      <c r="U24" s="39">
        <f t="shared" si="1"/>
        <v>0</v>
      </c>
      <c r="V24" s="39">
        <f t="shared" si="1"/>
        <v>5625417202</v>
      </c>
      <c r="W24" s="39">
        <f t="shared" si="1"/>
        <v>48769680</v>
      </c>
      <c r="X24" s="39">
        <f t="shared" si="1"/>
        <v>5576647522</v>
      </c>
      <c r="Y24" s="175">
        <f>+IF(W24&lt;&gt;0,+(X24/W24)*100,0)</f>
        <v>11434.660883565362</v>
      </c>
      <c r="Z24" s="41">
        <f>SUM(Z15:Z23)</f>
        <v>97539360</v>
      </c>
    </row>
    <row r="25" spans="1:26" ht="13.5">
      <c r="A25" s="211" t="s">
        <v>161</v>
      </c>
      <c r="B25" s="212"/>
      <c r="C25" s="128">
        <f aca="true" t="shared" si="2" ref="C25:X25">+C12+C24</f>
        <v>1000225017</v>
      </c>
      <c r="D25" s="34">
        <f t="shared" si="2"/>
        <v>129374133</v>
      </c>
      <c r="E25" s="35">
        <f t="shared" si="2"/>
        <v>129374133</v>
      </c>
      <c r="F25" s="35">
        <f t="shared" si="2"/>
        <v>1039493843</v>
      </c>
      <c r="G25" s="35">
        <f t="shared" si="2"/>
        <v>1024751589</v>
      </c>
      <c r="H25" s="35">
        <f t="shared" si="2"/>
        <v>1039493843</v>
      </c>
      <c r="I25" s="35">
        <f t="shared" si="2"/>
        <v>3103739275</v>
      </c>
      <c r="J25" s="35">
        <f t="shared" si="2"/>
        <v>1018165910</v>
      </c>
      <c r="K25" s="35">
        <f t="shared" si="2"/>
        <v>1018165910</v>
      </c>
      <c r="L25" s="35">
        <f t="shared" si="2"/>
        <v>1038497749</v>
      </c>
      <c r="M25" s="35">
        <f t="shared" si="2"/>
        <v>3074829569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6178568844</v>
      </c>
      <c r="W25" s="35">
        <f t="shared" si="2"/>
        <v>64687067</v>
      </c>
      <c r="X25" s="35">
        <f t="shared" si="2"/>
        <v>6113881777</v>
      </c>
      <c r="Y25" s="130">
        <f>+IF(W25&lt;&gt;0,+(X25/W25)*100,0)</f>
        <v>9451.47470822877</v>
      </c>
      <c r="Z25" s="36">
        <f>+Z12+Z24</f>
        <v>129374133</v>
      </c>
    </row>
    <row r="26" spans="1:26" ht="4.5" customHeight="1">
      <c r="A26" s="213"/>
      <c r="B26" s="145"/>
      <c r="C26" s="115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02"/>
      <c r="Z26" s="24"/>
    </row>
    <row r="27" spans="1:26" ht="13.5">
      <c r="A27" s="203" t="s">
        <v>162</v>
      </c>
      <c r="B27" s="145"/>
      <c r="C27" s="115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02"/>
      <c r="Z27" s="24"/>
    </row>
    <row r="28" spans="1:26" ht="13.5">
      <c r="A28" s="203" t="s">
        <v>163</v>
      </c>
      <c r="B28" s="215"/>
      <c r="C28" s="115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02"/>
      <c r="Z28" s="24"/>
    </row>
    <row r="29" spans="1:26" ht="13.5">
      <c r="A29" s="210" t="s">
        <v>164</v>
      </c>
      <c r="B29" s="145" t="s">
        <v>71</v>
      </c>
      <c r="C29" s="115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02"/>
      <c r="Z29" s="24"/>
    </row>
    <row r="30" spans="1:26" ht="13.5">
      <c r="A30" s="210" t="s">
        <v>51</v>
      </c>
      <c r="B30" s="145" t="s">
        <v>93</v>
      </c>
      <c r="C30" s="115"/>
      <c r="D30" s="21">
        <v>282076</v>
      </c>
      <c r="E30" s="22">
        <v>282076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>
        <v>141038</v>
      </c>
      <c r="X30" s="22">
        <v>-141038</v>
      </c>
      <c r="Y30" s="102">
        <v>-100</v>
      </c>
      <c r="Z30" s="24">
        <v>282076</v>
      </c>
    </row>
    <row r="31" spans="1:26" ht="13.5">
      <c r="A31" s="210" t="s">
        <v>165</v>
      </c>
      <c r="B31" s="145"/>
      <c r="C31" s="115"/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02"/>
      <c r="Z31" s="24"/>
    </row>
    <row r="32" spans="1:26" ht="13.5">
      <c r="A32" s="210" t="s">
        <v>166</v>
      </c>
      <c r="B32" s="145" t="s">
        <v>93</v>
      </c>
      <c r="C32" s="115">
        <v>108529386</v>
      </c>
      <c r="D32" s="21">
        <v>50260721</v>
      </c>
      <c r="E32" s="22">
        <v>50260721</v>
      </c>
      <c r="F32" s="22">
        <v>99823323</v>
      </c>
      <c r="G32" s="22">
        <v>91894982</v>
      </c>
      <c r="H32" s="22">
        <v>99823323</v>
      </c>
      <c r="I32" s="22">
        <v>291541628</v>
      </c>
      <c r="J32" s="22">
        <v>106770389</v>
      </c>
      <c r="K32" s="22">
        <v>106770389</v>
      </c>
      <c r="L32" s="22">
        <v>89006154</v>
      </c>
      <c r="M32" s="22">
        <v>302546932</v>
      </c>
      <c r="N32" s="22"/>
      <c r="O32" s="22"/>
      <c r="P32" s="22"/>
      <c r="Q32" s="22"/>
      <c r="R32" s="22"/>
      <c r="S32" s="22"/>
      <c r="T32" s="22"/>
      <c r="U32" s="22"/>
      <c r="V32" s="22">
        <v>594088560</v>
      </c>
      <c r="W32" s="22">
        <v>25130361</v>
      </c>
      <c r="X32" s="22">
        <v>568958199</v>
      </c>
      <c r="Y32" s="102">
        <v>2264.03</v>
      </c>
      <c r="Z32" s="24">
        <v>50260721</v>
      </c>
    </row>
    <row r="33" spans="1:26" ht="13.5">
      <c r="A33" s="210" t="s">
        <v>167</v>
      </c>
      <c r="B33" s="145"/>
      <c r="C33" s="115"/>
      <c r="D33" s="21">
        <v>874738</v>
      </c>
      <c r="E33" s="22">
        <v>874738</v>
      </c>
      <c r="F33" s="22">
        <v>1261522</v>
      </c>
      <c r="G33" s="22">
        <v>1261522</v>
      </c>
      <c r="H33" s="22">
        <v>1261522</v>
      </c>
      <c r="I33" s="22">
        <v>3784566</v>
      </c>
      <c r="J33" s="22">
        <v>1261522</v>
      </c>
      <c r="K33" s="22">
        <v>1261522</v>
      </c>
      <c r="L33" s="22">
        <v>1213982</v>
      </c>
      <c r="M33" s="22">
        <v>3737026</v>
      </c>
      <c r="N33" s="22"/>
      <c r="O33" s="22"/>
      <c r="P33" s="22"/>
      <c r="Q33" s="22"/>
      <c r="R33" s="22"/>
      <c r="S33" s="22"/>
      <c r="T33" s="22"/>
      <c r="U33" s="22"/>
      <c r="V33" s="22">
        <v>7521592</v>
      </c>
      <c r="W33" s="22">
        <v>437369</v>
      </c>
      <c r="X33" s="22">
        <v>7084223</v>
      </c>
      <c r="Y33" s="102">
        <v>1619.74</v>
      </c>
      <c r="Z33" s="24">
        <v>874738</v>
      </c>
    </row>
    <row r="34" spans="1:26" ht="13.5">
      <c r="A34" s="211" t="s">
        <v>57</v>
      </c>
      <c r="B34" s="212"/>
      <c r="C34" s="128">
        <f aca="true" t="shared" si="3" ref="C34:X34">SUM(C29:C33)</f>
        <v>108529386</v>
      </c>
      <c r="D34" s="34">
        <f t="shared" si="3"/>
        <v>51417535</v>
      </c>
      <c r="E34" s="35">
        <f t="shared" si="3"/>
        <v>51417535</v>
      </c>
      <c r="F34" s="35">
        <f t="shared" si="3"/>
        <v>101084845</v>
      </c>
      <c r="G34" s="35">
        <f t="shared" si="3"/>
        <v>93156504</v>
      </c>
      <c r="H34" s="35">
        <f t="shared" si="3"/>
        <v>101084845</v>
      </c>
      <c r="I34" s="35">
        <f t="shared" si="3"/>
        <v>295326194</v>
      </c>
      <c r="J34" s="35">
        <f t="shared" si="3"/>
        <v>108031911</v>
      </c>
      <c r="K34" s="35">
        <f t="shared" si="3"/>
        <v>108031911</v>
      </c>
      <c r="L34" s="35">
        <f t="shared" si="3"/>
        <v>90220136</v>
      </c>
      <c r="M34" s="35">
        <f t="shared" si="3"/>
        <v>306283958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601610152</v>
      </c>
      <c r="W34" s="35">
        <f t="shared" si="3"/>
        <v>25708768</v>
      </c>
      <c r="X34" s="35">
        <f t="shared" si="3"/>
        <v>575901384</v>
      </c>
      <c r="Y34" s="130">
        <f>+IF(W34&lt;&gt;0,+(X34/W34)*100,0)</f>
        <v>2240.097168405736</v>
      </c>
      <c r="Z34" s="36">
        <f>SUM(Z29:Z33)</f>
        <v>51417535</v>
      </c>
    </row>
    <row r="35" spans="1:26" ht="4.5" customHeight="1">
      <c r="A35" s="213"/>
      <c r="B35" s="145"/>
      <c r="C35" s="115"/>
      <c r="D35" s="21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02"/>
      <c r="Z35" s="24"/>
    </row>
    <row r="36" spans="1:26" ht="13.5">
      <c r="A36" s="203" t="s">
        <v>168</v>
      </c>
      <c r="B36" s="145"/>
      <c r="C36" s="115"/>
      <c r="D36" s="21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02"/>
      <c r="Z36" s="24"/>
    </row>
    <row r="37" spans="1:26" ht="13.5">
      <c r="A37" s="210" t="s">
        <v>51</v>
      </c>
      <c r="B37" s="145"/>
      <c r="C37" s="115">
        <v>8867012</v>
      </c>
      <c r="D37" s="21">
        <v>1663435</v>
      </c>
      <c r="E37" s="22">
        <v>1663435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>
        <v>831718</v>
      </c>
      <c r="X37" s="22">
        <v>-831718</v>
      </c>
      <c r="Y37" s="102">
        <v>-100</v>
      </c>
      <c r="Z37" s="24">
        <v>1663435</v>
      </c>
    </row>
    <row r="38" spans="1:26" ht="13.5">
      <c r="A38" s="210" t="s">
        <v>167</v>
      </c>
      <c r="B38" s="145"/>
      <c r="C38" s="115"/>
      <c r="D38" s="21"/>
      <c r="E38" s="22"/>
      <c r="F38" s="22">
        <v>8867012</v>
      </c>
      <c r="G38" s="22">
        <v>8867012</v>
      </c>
      <c r="H38" s="22">
        <v>8867012</v>
      </c>
      <c r="I38" s="22">
        <v>26601036</v>
      </c>
      <c r="J38" s="22">
        <v>8867012</v>
      </c>
      <c r="K38" s="22">
        <v>8867012</v>
      </c>
      <c r="L38" s="22">
        <v>8867012</v>
      </c>
      <c r="M38" s="22">
        <v>26601036</v>
      </c>
      <c r="N38" s="22"/>
      <c r="O38" s="22"/>
      <c r="P38" s="22"/>
      <c r="Q38" s="22"/>
      <c r="R38" s="22"/>
      <c r="S38" s="22"/>
      <c r="T38" s="22"/>
      <c r="U38" s="22"/>
      <c r="V38" s="22">
        <v>53202072</v>
      </c>
      <c r="W38" s="22"/>
      <c r="X38" s="22">
        <v>53202072</v>
      </c>
      <c r="Y38" s="102"/>
      <c r="Z38" s="24"/>
    </row>
    <row r="39" spans="1:26" ht="13.5">
      <c r="A39" s="211" t="s">
        <v>58</v>
      </c>
      <c r="B39" s="214"/>
      <c r="C39" s="128">
        <f aca="true" t="shared" si="4" ref="C39:X39">SUM(C37:C38)</f>
        <v>8867012</v>
      </c>
      <c r="D39" s="38">
        <f t="shared" si="4"/>
        <v>1663435</v>
      </c>
      <c r="E39" s="39">
        <f t="shared" si="4"/>
        <v>1663435</v>
      </c>
      <c r="F39" s="39">
        <f t="shared" si="4"/>
        <v>8867012</v>
      </c>
      <c r="G39" s="39">
        <f t="shared" si="4"/>
        <v>8867012</v>
      </c>
      <c r="H39" s="39">
        <f t="shared" si="4"/>
        <v>8867012</v>
      </c>
      <c r="I39" s="39">
        <f t="shared" si="4"/>
        <v>26601036</v>
      </c>
      <c r="J39" s="39">
        <f t="shared" si="4"/>
        <v>8867012</v>
      </c>
      <c r="K39" s="39">
        <f t="shared" si="4"/>
        <v>8867012</v>
      </c>
      <c r="L39" s="39">
        <f t="shared" si="4"/>
        <v>8867012</v>
      </c>
      <c r="M39" s="39">
        <f t="shared" si="4"/>
        <v>26601036</v>
      </c>
      <c r="N39" s="39">
        <f t="shared" si="4"/>
        <v>0</v>
      </c>
      <c r="O39" s="39">
        <f t="shared" si="4"/>
        <v>0</v>
      </c>
      <c r="P39" s="39">
        <f t="shared" si="4"/>
        <v>0</v>
      </c>
      <c r="Q39" s="39">
        <f t="shared" si="4"/>
        <v>0</v>
      </c>
      <c r="R39" s="39">
        <f t="shared" si="4"/>
        <v>0</v>
      </c>
      <c r="S39" s="39">
        <f t="shared" si="4"/>
        <v>0</v>
      </c>
      <c r="T39" s="39">
        <f t="shared" si="4"/>
        <v>0</v>
      </c>
      <c r="U39" s="39">
        <f t="shared" si="4"/>
        <v>0</v>
      </c>
      <c r="V39" s="39">
        <f t="shared" si="4"/>
        <v>53202072</v>
      </c>
      <c r="W39" s="39">
        <f t="shared" si="4"/>
        <v>831718</v>
      </c>
      <c r="X39" s="39">
        <f t="shared" si="4"/>
        <v>52370354</v>
      </c>
      <c r="Y39" s="175">
        <f>+IF(W39&lt;&gt;0,+(X39/W39)*100,0)</f>
        <v>6296.647902293806</v>
      </c>
      <c r="Z39" s="41">
        <f>SUM(Z37:Z38)</f>
        <v>1663435</v>
      </c>
    </row>
    <row r="40" spans="1:26" ht="13.5">
      <c r="A40" s="211" t="s">
        <v>169</v>
      </c>
      <c r="B40" s="212"/>
      <c r="C40" s="128">
        <f aca="true" t="shared" si="5" ref="C40:X40">+C34+C39</f>
        <v>117396398</v>
      </c>
      <c r="D40" s="34">
        <f t="shared" si="5"/>
        <v>53080970</v>
      </c>
      <c r="E40" s="35">
        <f t="shared" si="5"/>
        <v>53080970</v>
      </c>
      <c r="F40" s="35">
        <f t="shared" si="5"/>
        <v>109951857</v>
      </c>
      <c r="G40" s="35">
        <f t="shared" si="5"/>
        <v>102023516</v>
      </c>
      <c r="H40" s="35">
        <f t="shared" si="5"/>
        <v>109951857</v>
      </c>
      <c r="I40" s="35">
        <f t="shared" si="5"/>
        <v>321927230</v>
      </c>
      <c r="J40" s="35">
        <f t="shared" si="5"/>
        <v>116898923</v>
      </c>
      <c r="K40" s="35">
        <f t="shared" si="5"/>
        <v>116898923</v>
      </c>
      <c r="L40" s="35">
        <f t="shared" si="5"/>
        <v>99087148</v>
      </c>
      <c r="M40" s="35">
        <f t="shared" si="5"/>
        <v>332884994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654812224</v>
      </c>
      <c r="W40" s="35">
        <f t="shared" si="5"/>
        <v>26540486</v>
      </c>
      <c r="X40" s="35">
        <f t="shared" si="5"/>
        <v>628271738</v>
      </c>
      <c r="Y40" s="130">
        <f>+IF(W40&lt;&gt;0,+(X40/W40)*100,0)</f>
        <v>2367.2201707233244</v>
      </c>
      <c r="Z40" s="36">
        <f>+Z34+Z39</f>
        <v>53080970</v>
      </c>
    </row>
    <row r="41" spans="1:26" ht="4.5" customHeight="1">
      <c r="A41" s="213"/>
      <c r="B41" s="145"/>
      <c r="C41" s="115"/>
      <c r="D41" s="21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102"/>
      <c r="Z41" s="24"/>
    </row>
    <row r="42" spans="1:26" ht="13.5">
      <c r="A42" s="216" t="s">
        <v>170</v>
      </c>
      <c r="B42" s="217" t="s">
        <v>140</v>
      </c>
      <c r="C42" s="218">
        <f aca="true" t="shared" si="6" ref="C42:X42">+C25-C40</f>
        <v>882828619</v>
      </c>
      <c r="D42" s="219">
        <f t="shared" si="6"/>
        <v>76293163</v>
      </c>
      <c r="E42" s="220">
        <f t="shared" si="6"/>
        <v>76293163</v>
      </c>
      <c r="F42" s="220">
        <f t="shared" si="6"/>
        <v>929541986</v>
      </c>
      <c r="G42" s="220">
        <f t="shared" si="6"/>
        <v>922728073</v>
      </c>
      <c r="H42" s="220">
        <f t="shared" si="6"/>
        <v>929541986</v>
      </c>
      <c r="I42" s="220">
        <f t="shared" si="6"/>
        <v>2781812045</v>
      </c>
      <c r="J42" s="220">
        <f t="shared" si="6"/>
        <v>901266987</v>
      </c>
      <c r="K42" s="220">
        <f t="shared" si="6"/>
        <v>901266987</v>
      </c>
      <c r="L42" s="220">
        <f t="shared" si="6"/>
        <v>939410601</v>
      </c>
      <c r="M42" s="220">
        <f t="shared" si="6"/>
        <v>2741944575</v>
      </c>
      <c r="N42" s="220">
        <f t="shared" si="6"/>
        <v>0</v>
      </c>
      <c r="O42" s="220">
        <f t="shared" si="6"/>
        <v>0</v>
      </c>
      <c r="P42" s="220">
        <f t="shared" si="6"/>
        <v>0</v>
      </c>
      <c r="Q42" s="220">
        <f t="shared" si="6"/>
        <v>0</v>
      </c>
      <c r="R42" s="220">
        <f t="shared" si="6"/>
        <v>0</v>
      </c>
      <c r="S42" s="220">
        <f t="shared" si="6"/>
        <v>0</v>
      </c>
      <c r="T42" s="220">
        <f t="shared" si="6"/>
        <v>0</v>
      </c>
      <c r="U42" s="220">
        <f t="shared" si="6"/>
        <v>0</v>
      </c>
      <c r="V42" s="220">
        <f t="shared" si="6"/>
        <v>5523756620</v>
      </c>
      <c r="W42" s="220">
        <f t="shared" si="6"/>
        <v>38146581</v>
      </c>
      <c r="X42" s="220">
        <f t="shared" si="6"/>
        <v>5485610039</v>
      </c>
      <c r="Y42" s="221">
        <f>+IF(W42&lt;&gt;0,+(X42/W42)*100,0)</f>
        <v>14380.345224123756</v>
      </c>
      <c r="Z42" s="222">
        <f>+Z25-Z40</f>
        <v>76293163</v>
      </c>
    </row>
    <row r="43" spans="1:26" ht="4.5" customHeight="1">
      <c r="A43" s="213"/>
      <c r="B43" s="145"/>
      <c r="C43" s="115"/>
      <c r="D43" s="21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101"/>
      <c r="Z43" s="24"/>
    </row>
    <row r="44" spans="1:26" ht="13.5">
      <c r="A44" s="203" t="s">
        <v>171</v>
      </c>
      <c r="B44" s="145"/>
      <c r="C44" s="115"/>
      <c r="D44" s="2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101"/>
      <c r="Z44" s="24"/>
    </row>
    <row r="45" spans="1:26" ht="13.5">
      <c r="A45" s="210" t="s">
        <v>172</v>
      </c>
      <c r="B45" s="145"/>
      <c r="C45" s="115">
        <v>877028619</v>
      </c>
      <c r="D45" s="21">
        <v>70493163</v>
      </c>
      <c r="E45" s="22">
        <v>70493163</v>
      </c>
      <c r="F45" s="22">
        <v>923741986</v>
      </c>
      <c r="G45" s="22">
        <v>916928073</v>
      </c>
      <c r="H45" s="22">
        <v>923741986</v>
      </c>
      <c r="I45" s="22">
        <v>2764412045</v>
      </c>
      <c r="J45" s="22">
        <v>895466987</v>
      </c>
      <c r="K45" s="22">
        <v>895466987</v>
      </c>
      <c r="L45" s="22">
        <v>933610601</v>
      </c>
      <c r="M45" s="22">
        <v>2724544575</v>
      </c>
      <c r="N45" s="22"/>
      <c r="O45" s="22"/>
      <c r="P45" s="22"/>
      <c r="Q45" s="22"/>
      <c r="R45" s="22"/>
      <c r="S45" s="22"/>
      <c r="T45" s="22"/>
      <c r="U45" s="22"/>
      <c r="V45" s="22">
        <v>5488956620</v>
      </c>
      <c r="W45" s="22">
        <v>35246582</v>
      </c>
      <c r="X45" s="22">
        <v>5453710038</v>
      </c>
      <c r="Y45" s="101">
        <v>15473.02</v>
      </c>
      <c r="Z45" s="24">
        <v>70493163</v>
      </c>
    </row>
    <row r="46" spans="1:26" ht="13.5">
      <c r="A46" s="210" t="s">
        <v>173</v>
      </c>
      <c r="B46" s="145" t="s">
        <v>93</v>
      </c>
      <c r="C46" s="115">
        <v>5800000</v>
      </c>
      <c r="D46" s="21">
        <v>5800000</v>
      </c>
      <c r="E46" s="22">
        <v>5800000</v>
      </c>
      <c r="F46" s="22">
        <v>5800000</v>
      </c>
      <c r="G46" s="22">
        <v>5800000</v>
      </c>
      <c r="H46" s="22">
        <v>5800000</v>
      </c>
      <c r="I46" s="22">
        <v>17400000</v>
      </c>
      <c r="J46" s="22">
        <v>5800000</v>
      </c>
      <c r="K46" s="22">
        <v>5800000</v>
      </c>
      <c r="L46" s="22">
        <v>5800000</v>
      </c>
      <c r="M46" s="22">
        <v>17400000</v>
      </c>
      <c r="N46" s="22"/>
      <c r="O46" s="22"/>
      <c r="P46" s="22"/>
      <c r="Q46" s="22"/>
      <c r="R46" s="22"/>
      <c r="S46" s="22"/>
      <c r="T46" s="22"/>
      <c r="U46" s="22"/>
      <c r="V46" s="22">
        <v>34800000</v>
      </c>
      <c r="W46" s="22">
        <v>2900000</v>
      </c>
      <c r="X46" s="22">
        <v>31900000</v>
      </c>
      <c r="Y46" s="101">
        <v>1100</v>
      </c>
      <c r="Z46" s="24">
        <v>5800000</v>
      </c>
    </row>
    <row r="47" spans="1:26" ht="13.5">
      <c r="A47" s="210" t="s">
        <v>174</v>
      </c>
      <c r="B47" s="145"/>
      <c r="C47" s="115"/>
      <c r="D47" s="2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101"/>
      <c r="Z47" s="24"/>
    </row>
    <row r="48" spans="1:26" ht="13.5">
      <c r="A48" s="223" t="s">
        <v>175</v>
      </c>
      <c r="B48" s="224" t="s">
        <v>140</v>
      </c>
      <c r="C48" s="180">
        <f aca="true" t="shared" si="7" ref="C48:X48">SUM(C45:C47)</f>
        <v>882828619</v>
      </c>
      <c r="D48" s="225">
        <f t="shared" si="7"/>
        <v>76293163</v>
      </c>
      <c r="E48" s="182">
        <f t="shared" si="7"/>
        <v>76293163</v>
      </c>
      <c r="F48" s="182">
        <f t="shared" si="7"/>
        <v>929541986</v>
      </c>
      <c r="G48" s="182">
        <f t="shared" si="7"/>
        <v>922728073</v>
      </c>
      <c r="H48" s="182">
        <f t="shared" si="7"/>
        <v>929541986</v>
      </c>
      <c r="I48" s="182">
        <f t="shared" si="7"/>
        <v>2781812045</v>
      </c>
      <c r="J48" s="182">
        <f t="shared" si="7"/>
        <v>901266987</v>
      </c>
      <c r="K48" s="182">
        <f t="shared" si="7"/>
        <v>901266987</v>
      </c>
      <c r="L48" s="182">
        <f t="shared" si="7"/>
        <v>939410601</v>
      </c>
      <c r="M48" s="182">
        <f t="shared" si="7"/>
        <v>2741944575</v>
      </c>
      <c r="N48" s="182">
        <f t="shared" si="7"/>
        <v>0</v>
      </c>
      <c r="O48" s="182">
        <f t="shared" si="7"/>
        <v>0</v>
      </c>
      <c r="P48" s="182">
        <f t="shared" si="7"/>
        <v>0</v>
      </c>
      <c r="Q48" s="182">
        <f t="shared" si="7"/>
        <v>0</v>
      </c>
      <c r="R48" s="182">
        <f t="shared" si="7"/>
        <v>0</v>
      </c>
      <c r="S48" s="182">
        <f t="shared" si="7"/>
        <v>0</v>
      </c>
      <c r="T48" s="182">
        <f t="shared" si="7"/>
        <v>0</v>
      </c>
      <c r="U48" s="182">
        <f t="shared" si="7"/>
        <v>0</v>
      </c>
      <c r="V48" s="182">
        <f t="shared" si="7"/>
        <v>5523756620</v>
      </c>
      <c r="W48" s="182">
        <f t="shared" si="7"/>
        <v>38146582</v>
      </c>
      <c r="X48" s="182">
        <f t="shared" si="7"/>
        <v>5485610038</v>
      </c>
      <c r="Y48" s="226">
        <f>+IF(W48&lt;&gt;0,+(X48/W48)*100,0)</f>
        <v>14380.344844526306</v>
      </c>
      <c r="Z48" s="194">
        <f>SUM(Z45:Z47)</f>
        <v>76293163</v>
      </c>
    </row>
    <row r="49" spans="1:26" ht="13.5">
      <c r="A49" s="80" t="s">
        <v>219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ht="13.5">
      <c r="A50" s="80" t="s">
        <v>241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ht="13.5">
      <c r="A51" s="80" t="s">
        <v>242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ht="13.5">
      <c r="A52" s="80" t="s">
        <v>243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ht="13.5">
      <c r="A53" s="80" t="s">
        <v>244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ht="13.5">
      <c r="A54" s="80" t="s">
        <v>245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243" t="s">
        <v>176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</row>
    <row r="2" spans="1:26" ht="24.75" customHeight="1">
      <c r="A2" s="120" t="s">
        <v>1</v>
      </c>
      <c r="B2" s="96" t="s">
        <v>224</v>
      </c>
      <c r="C2" s="83" t="s">
        <v>2</v>
      </c>
      <c r="D2" s="235" t="s">
        <v>3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7"/>
    </row>
    <row r="3" spans="1:26" ht="24.75" customHeight="1">
      <c r="A3" s="121" t="s">
        <v>4</v>
      </c>
      <c r="B3" s="202"/>
      <c r="C3" s="12" t="s">
        <v>5</v>
      </c>
      <c r="D3" s="11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10" t="s">
        <v>20</v>
      </c>
      <c r="S3" s="10" t="s">
        <v>21</v>
      </c>
      <c r="T3" s="10" t="s">
        <v>22</v>
      </c>
      <c r="U3" s="10" t="s">
        <v>23</v>
      </c>
      <c r="V3" s="10" t="s">
        <v>24</v>
      </c>
      <c r="W3" s="10" t="s">
        <v>25</v>
      </c>
      <c r="X3" s="10" t="s">
        <v>26</v>
      </c>
      <c r="Y3" s="10" t="s">
        <v>27</v>
      </c>
      <c r="Z3" s="12" t="s">
        <v>28</v>
      </c>
    </row>
    <row r="4" spans="1:26" ht="13.5">
      <c r="A4" s="203" t="s">
        <v>177</v>
      </c>
      <c r="B4" s="204"/>
      <c r="C4" s="205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8"/>
      <c r="Z4" s="209"/>
    </row>
    <row r="5" spans="1:26" ht="13.5">
      <c r="A5" s="203" t="s">
        <v>178</v>
      </c>
      <c r="B5" s="145"/>
      <c r="C5" s="115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02"/>
      <c r="Z5" s="24"/>
    </row>
    <row r="6" spans="1:26" ht="13.5">
      <c r="A6" s="210" t="s">
        <v>179</v>
      </c>
      <c r="B6" s="145"/>
      <c r="C6" s="115">
        <v>24414292</v>
      </c>
      <c r="D6" s="21">
        <v>40956000</v>
      </c>
      <c r="E6" s="22">
        <v>40956000</v>
      </c>
      <c r="F6" s="22">
        <v>9028082</v>
      </c>
      <c r="G6" s="22">
        <v>5877319</v>
      </c>
      <c r="H6" s="22">
        <v>2164416</v>
      </c>
      <c r="I6" s="22">
        <v>17069817</v>
      </c>
      <c r="J6" s="22">
        <v>2686589</v>
      </c>
      <c r="K6" s="22">
        <v>3801858</v>
      </c>
      <c r="L6" s="22">
        <v>1848710</v>
      </c>
      <c r="M6" s="22">
        <v>8337157</v>
      </c>
      <c r="N6" s="22"/>
      <c r="O6" s="22"/>
      <c r="P6" s="22"/>
      <c r="Q6" s="22"/>
      <c r="R6" s="22"/>
      <c r="S6" s="22"/>
      <c r="T6" s="22"/>
      <c r="U6" s="22"/>
      <c r="V6" s="22">
        <v>25406974</v>
      </c>
      <c r="W6" s="22">
        <v>20478000</v>
      </c>
      <c r="X6" s="22">
        <v>4928974</v>
      </c>
      <c r="Y6" s="102">
        <v>24.07</v>
      </c>
      <c r="Z6" s="24">
        <v>40956000</v>
      </c>
    </row>
    <row r="7" spans="1:26" ht="13.5">
      <c r="A7" s="210" t="s">
        <v>180</v>
      </c>
      <c r="B7" s="145" t="s">
        <v>71</v>
      </c>
      <c r="C7" s="115">
        <v>53018778</v>
      </c>
      <c r="D7" s="21">
        <v>133764996</v>
      </c>
      <c r="E7" s="22">
        <v>133764996</v>
      </c>
      <c r="F7" s="22">
        <v>48855204</v>
      </c>
      <c r="G7" s="22">
        <v>40964300</v>
      </c>
      <c r="H7" s="22">
        <v>417000</v>
      </c>
      <c r="I7" s="22">
        <v>90236504</v>
      </c>
      <c r="J7" s="22">
        <v>300000</v>
      </c>
      <c r="K7" s="22">
        <v>25296352</v>
      </c>
      <c r="L7" s="22">
        <v>44019942</v>
      </c>
      <c r="M7" s="22">
        <v>69616294</v>
      </c>
      <c r="N7" s="22"/>
      <c r="O7" s="22"/>
      <c r="P7" s="22"/>
      <c r="Q7" s="22"/>
      <c r="R7" s="22"/>
      <c r="S7" s="22"/>
      <c r="T7" s="22"/>
      <c r="U7" s="22"/>
      <c r="V7" s="22">
        <v>159852798</v>
      </c>
      <c r="W7" s="22">
        <v>66882498</v>
      </c>
      <c r="X7" s="22">
        <v>92970300</v>
      </c>
      <c r="Y7" s="102">
        <v>139.01</v>
      </c>
      <c r="Z7" s="24">
        <v>133764996</v>
      </c>
    </row>
    <row r="8" spans="1:26" ht="13.5">
      <c r="A8" s="210" t="s">
        <v>181</v>
      </c>
      <c r="B8" s="145" t="s">
        <v>71</v>
      </c>
      <c r="C8" s="115">
        <v>198998920</v>
      </c>
      <c r="D8" s="21">
        <v>185327004</v>
      </c>
      <c r="E8" s="22">
        <v>185327004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>
        <v>92663502</v>
      </c>
      <c r="X8" s="22">
        <v>-92663502</v>
      </c>
      <c r="Y8" s="102">
        <v>-100</v>
      </c>
      <c r="Z8" s="24">
        <v>185327004</v>
      </c>
    </row>
    <row r="9" spans="1:26" ht="13.5">
      <c r="A9" s="210" t="s">
        <v>182</v>
      </c>
      <c r="B9" s="145"/>
      <c r="C9" s="115">
        <v>8339828</v>
      </c>
      <c r="D9" s="21">
        <v>6483996</v>
      </c>
      <c r="E9" s="22">
        <v>6483996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>
        <v>3241998</v>
      </c>
      <c r="X9" s="22">
        <v>-3241998</v>
      </c>
      <c r="Y9" s="102">
        <v>-100</v>
      </c>
      <c r="Z9" s="24">
        <v>6483996</v>
      </c>
    </row>
    <row r="10" spans="1:26" ht="13.5">
      <c r="A10" s="210" t="s">
        <v>183</v>
      </c>
      <c r="B10" s="145"/>
      <c r="C10" s="115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02"/>
      <c r="Z10" s="24"/>
    </row>
    <row r="11" spans="1:26" ht="13.5">
      <c r="A11" s="203" t="s">
        <v>184</v>
      </c>
      <c r="B11" s="145"/>
      <c r="C11" s="115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02"/>
      <c r="Z11" s="24"/>
    </row>
    <row r="12" spans="1:26" ht="13.5">
      <c r="A12" s="210" t="s">
        <v>185</v>
      </c>
      <c r="B12" s="145"/>
      <c r="C12" s="115">
        <v>-324696089</v>
      </c>
      <c r="D12" s="21">
        <v>-144349992</v>
      </c>
      <c r="E12" s="22">
        <v>-144349992</v>
      </c>
      <c r="F12" s="22">
        <v>-2265334</v>
      </c>
      <c r="G12" s="22">
        <v>-2125155</v>
      </c>
      <c r="H12" s="22">
        <v>-2162071</v>
      </c>
      <c r="I12" s="22">
        <v>-6552560</v>
      </c>
      <c r="J12" s="22">
        <v>-2113313</v>
      </c>
      <c r="K12" s="22">
        <v>-3241493</v>
      </c>
      <c r="L12" s="22">
        <v>-2133565</v>
      </c>
      <c r="M12" s="22">
        <v>-7488371</v>
      </c>
      <c r="N12" s="22"/>
      <c r="O12" s="22"/>
      <c r="P12" s="22"/>
      <c r="Q12" s="22"/>
      <c r="R12" s="22"/>
      <c r="S12" s="22"/>
      <c r="T12" s="22"/>
      <c r="U12" s="22"/>
      <c r="V12" s="22">
        <v>-14040931</v>
      </c>
      <c r="W12" s="22">
        <v>-72174996</v>
      </c>
      <c r="X12" s="22">
        <v>58134065</v>
      </c>
      <c r="Y12" s="102">
        <v>-80.55</v>
      </c>
      <c r="Z12" s="24">
        <v>-144349992</v>
      </c>
    </row>
    <row r="13" spans="1:26" ht="13.5">
      <c r="A13" s="210" t="s">
        <v>39</v>
      </c>
      <c r="B13" s="145"/>
      <c r="C13" s="115">
        <v>-273612</v>
      </c>
      <c r="D13" s="21">
        <v>-149004</v>
      </c>
      <c r="E13" s="22">
        <v>-149004</v>
      </c>
      <c r="F13" s="22">
        <v>-20811587</v>
      </c>
      <c r="G13" s="22">
        <v>-41186018</v>
      </c>
      <c r="H13" s="22">
        <v>-22436205</v>
      </c>
      <c r="I13" s="22">
        <v>-84433810</v>
      </c>
      <c r="J13" s="22">
        <v>-9310612</v>
      </c>
      <c r="K13" s="22">
        <v>-26894359</v>
      </c>
      <c r="L13" s="22">
        <v>-10394569</v>
      </c>
      <c r="M13" s="22">
        <v>-46599540</v>
      </c>
      <c r="N13" s="22"/>
      <c r="O13" s="22"/>
      <c r="P13" s="22"/>
      <c r="Q13" s="22"/>
      <c r="R13" s="22"/>
      <c r="S13" s="22"/>
      <c r="T13" s="22"/>
      <c r="U13" s="22"/>
      <c r="V13" s="22">
        <v>-131033350</v>
      </c>
      <c r="W13" s="22">
        <v>-74502</v>
      </c>
      <c r="X13" s="22">
        <v>-130958848</v>
      </c>
      <c r="Y13" s="102">
        <v>175778.97</v>
      </c>
      <c r="Z13" s="24">
        <v>-149004</v>
      </c>
    </row>
    <row r="14" spans="1:26" ht="13.5">
      <c r="A14" s="210" t="s">
        <v>41</v>
      </c>
      <c r="B14" s="145" t="s">
        <v>71</v>
      </c>
      <c r="C14" s="115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02"/>
      <c r="Z14" s="24"/>
    </row>
    <row r="15" spans="1:26" ht="13.5">
      <c r="A15" s="211" t="s">
        <v>186</v>
      </c>
      <c r="B15" s="212"/>
      <c r="C15" s="128">
        <f aca="true" t="shared" si="0" ref="C15:X15">SUM(C6:C14)</f>
        <v>-40197883</v>
      </c>
      <c r="D15" s="34">
        <f t="shared" si="0"/>
        <v>222033000</v>
      </c>
      <c r="E15" s="35">
        <f t="shared" si="0"/>
        <v>222033000</v>
      </c>
      <c r="F15" s="35">
        <f t="shared" si="0"/>
        <v>34806365</v>
      </c>
      <c r="G15" s="35">
        <f t="shared" si="0"/>
        <v>3530446</v>
      </c>
      <c r="H15" s="35">
        <f t="shared" si="0"/>
        <v>-22016860</v>
      </c>
      <c r="I15" s="35">
        <f t="shared" si="0"/>
        <v>16319951</v>
      </c>
      <c r="J15" s="35">
        <f t="shared" si="0"/>
        <v>-8437336</v>
      </c>
      <c r="K15" s="35">
        <f t="shared" si="0"/>
        <v>-1037642</v>
      </c>
      <c r="L15" s="35">
        <f t="shared" si="0"/>
        <v>33340518</v>
      </c>
      <c r="M15" s="35">
        <f t="shared" si="0"/>
        <v>23865540</v>
      </c>
      <c r="N15" s="35">
        <f t="shared" si="0"/>
        <v>0</v>
      </c>
      <c r="O15" s="35">
        <f t="shared" si="0"/>
        <v>0</v>
      </c>
      <c r="P15" s="35">
        <f t="shared" si="0"/>
        <v>0</v>
      </c>
      <c r="Q15" s="35">
        <f t="shared" si="0"/>
        <v>0</v>
      </c>
      <c r="R15" s="35">
        <f t="shared" si="0"/>
        <v>0</v>
      </c>
      <c r="S15" s="35">
        <f t="shared" si="0"/>
        <v>0</v>
      </c>
      <c r="T15" s="35">
        <f t="shared" si="0"/>
        <v>0</v>
      </c>
      <c r="U15" s="35">
        <f t="shared" si="0"/>
        <v>0</v>
      </c>
      <c r="V15" s="35">
        <f t="shared" si="0"/>
        <v>40185491</v>
      </c>
      <c r="W15" s="35">
        <f t="shared" si="0"/>
        <v>111016500</v>
      </c>
      <c r="X15" s="35">
        <f t="shared" si="0"/>
        <v>-70831009</v>
      </c>
      <c r="Y15" s="130">
        <f>+IF(W15&lt;&gt;0,+(X15/W15)*100,0)</f>
        <v>-63.802235703701704</v>
      </c>
      <c r="Z15" s="36">
        <f>SUM(Z6:Z14)</f>
        <v>222033000</v>
      </c>
    </row>
    <row r="16" spans="1:26" ht="4.5" customHeight="1">
      <c r="A16" s="213"/>
      <c r="B16" s="145"/>
      <c r="C16" s="115"/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102"/>
      <c r="Z16" s="24"/>
    </row>
    <row r="17" spans="1:26" ht="13.5">
      <c r="A17" s="203" t="s">
        <v>187</v>
      </c>
      <c r="B17" s="145"/>
      <c r="C17" s="115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02"/>
      <c r="Z17" s="24"/>
    </row>
    <row r="18" spans="1:26" ht="13.5">
      <c r="A18" s="203" t="s">
        <v>178</v>
      </c>
      <c r="B18" s="145"/>
      <c r="C18" s="113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99"/>
      <c r="Z18" s="64"/>
    </row>
    <row r="19" spans="1:26" ht="13.5">
      <c r="A19" s="210" t="s">
        <v>188</v>
      </c>
      <c r="B19" s="145"/>
      <c r="C19" s="115">
        <v>347500</v>
      </c>
      <c r="D19" s="21"/>
      <c r="E19" s="22"/>
      <c r="F19" s="119"/>
      <c r="G19" s="119"/>
      <c r="H19" s="119"/>
      <c r="I19" s="22"/>
      <c r="J19" s="119"/>
      <c r="K19" s="119"/>
      <c r="L19" s="22"/>
      <c r="M19" s="119"/>
      <c r="N19" s="119"/>
      <c r="O19" s="119"/>
      <c r="P19" s="22"/>
      <c r="Q19" s="119"/>
      <c r="R19" s="119"/>
      <c r="S19" s="22"/>
      <c r="T19" s="119"/>
      <c r="U19" s="119"/>
      <c r="V19" s="119"/>
      <c r="W19" s="22"/>
      <c r="X19" s="119"/>
      <c r="Y19" s="103"/>
      <c r="Z19" s="187"/>
    </row>
    <row r="20" spans="1:26" ht="13.5">
      <c r="A20" s="210" t="s">
        <v>189</v>
      </c>
      <c r="B20" s="145"/>
      <c r="C20" s="115"/>
      <c r="D20" s="227"/>
      <c r="E20" s="119"/>
      <c r="F20" s="22"/>
      <c r="G20" s="22"/>
      <c r="H20" s="22"/>
      <c r="I20" s="22"/>
      <c r="J20" s="22"/>
      <c r="K20" s="22"/>
      <c r="L20" s="119"/>
      <c r="M20" s="22"/>
      <c r="N20" s="22"/>
      <c r="O20" s="22"/>
      <c r="P20" s="22"/>
      <c r="Q20" s="22"/>
      <c r="R20" s="22"/>
      <c r="S20" s="119"/>
      <c r="T20" s="22"/>
      <c r="U20" s="22"/>
      <c r="V20" s="22"/>
      <c r="W20" s="22"/>
      <c r="X20" s="22"/>
      <c r="Y20" s="102"/>
      <c r="Z20" s="24"/>
    </row>
    <row r="21" spans="1:26" ht="13.5">
      <c r="A21" s="210" t="s">
        <v>190</v>
      </c>
      <c r="B21" s="145"/>
      <c r="C21" s="117">
        <v>7063614</v>
      </c>
      <c r="D21" s="21"/>
      <c r="E21" s="22"/>
      <c r="F21" s="119"/>
      <c r="G21" s="119"/>
      <c r="H21" s="119"/>
      <c r="I21" s="22"/>
      <c r="J21" s="119"/>
      <c r="K21" s="119"/>
      <c r="L21" s="22"/>
      <c r="M21" s="119"/>
      <c r="N21" s="119"/>
      <c r="O21" s="119"/>
      <c r="P21" s="22"/>
      <c r="Q21" s="119"/>
      <c r="R21" s="119"/>
      <c r="S21" s="22"/>
      <c r="T21" s="119"/>
      <c r="U21" s="119"/>
      <c r="V21" s="119"/>
      <c r="W21" s="22"/>
      <c r="X21" s="119"/>
      <c r="Y21" s="103"/>
      <c r="Z21" s="187"/>
    </row>
    <row r="22" spans="1:26" ht="13.5">
      <c r="A22" s="210" t="s">
        <v>191</v>
      </c>
      <c r="B22" s="145"/>
      <c r="C22" s="115">
        <v>31919680</v>
      </c>
      <c r="D22" s="21"/>
      <c r="E22" s="22"/>
      <c r="F22" s="22"/>
      <c r="G22" s="22"/>
      <c r="H22" s="22"/>
      <c r="I22" s="22"/>
      <c r="J22" s="22">
        <v>15000000</v>
      </c>
      <c r="K22" s="22">
        <v>28325964</v>
      </c>
      <c r="L22" s="22"/>
      <c r="M22" s="22">
        <v>43325964</v>
      </c>
      <c r="N22" s="22"/>
      <c r="O22" s="22"/>
      <c r="P22" s="22"/>
      <c r="Q22" s="22"/>
      <c r="R22" s="22"/>
      <c r="S22" s="22"/>
      <c r="T22" s="22"/>
      <c r="U22" s="22"/>
      <c r="V22" s="22">
        <v>43325964</v>
      </c>
      <c r="W22" s="22"/>
      <c r="X22" s="22">
        <v>43325964</v>
      </c>
      <c r="Y22" s="102"/>
      <c r="Z22" s="24"/>
    </row>
    <row r="23" spans="1:26" ht="13.5">
      <c r="A23" s="203" t="s">
        <v>184</v>
      </c>
      <c r="B23" s="145"/>
      <c r="C23" s="115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02"/>
      <c r="Z23" s="24"/>
    </row>
    <row r="24" spans="1:26" ht="13.5">
      <c r="A24" s="210" t="s">
        <v>192</v>
      </c>
      <c r="B24" s="145"/>
      <c r="C24" s="115">
        <v>-5150536</v>
      </c>
      <c r="D24" s="21">
        <v>187077000</v>
      </c>
      <c r="E24" s="22">
        <v>187077000</v>
      </c>
      <c r="F24" s="22"/>
      <c r="G24" s="22">
        <v>-7250046</v>
      </c>
      <c r="H24" s="22">
        <v>-10882803</v>
      </c>
      <c r="I24" s="22">
        <v>-18132849</v>
      </c>
      <c r="J24" s="22">
        <v>-6589866</v>
      </c>
      <c r="K24" s="22">
        <v>-6402608</v>
      </c>
      <c r="L24" s="22">
        <v>-14076968</v>
      </c>
      <c r="M24" s="22">
        <v>-27069442</v>
      </c>
      <c r="N24" s="22"/>
      <c r="O24" s="22"/>
      <c r="P24" s="22"/>
      <c r="Q24" s="22"/>
      <c r="R24" s="22"/>
      <c r="S24" s="22"/>
      <c r="T24" s="22"/>
      <c r="U24" s="22"/>
      <c r="V24" s="22">
        <v>-45202291</v>
      </c>
      <c r="W24" s="22">
        <v>93538500</v>
      </c>
      <c r="X24" s="22">
        <v>-138740791</v>
      </c>
      <c r="Y24" s="102">
        <v>-148.32</v>
      </c>
      <c r="Z24" s="24">
        <v>187077000</v>
      </c>
    </row>
    <row r="25" spans="1:26" ht="13.5">
      <c r="A25" s="211" t="s">
        <v>193</v>
      </c>
      <c r="B25" s="212"/>
      <c r="C25" s="128">
        <f aca="true" t="shared" si="1" ref="C25:X25">SUM(C19:C24)</f>
        <v>34180258</v>
      </c>
      <c r="D25" s="34">
        <f t="shared" si="1"/>
        <v>187077000</v>
      </c>
      <c r="E25" s="35">
        <f t="shared" si="1"/>
        <v>187077000</v>
      </c>
      <c r="F25" s="35">
        <f t="shared" si="1"/>
        <v>0</v>
      </c>
      <c r="G25" s="35">
        <f t="shared" si="1"/>
        <v>-7250046</v>
      </c>
      <c r="H25" s="35">
        <f t="shared" si="1"/>
        <v>-10882803</v>
      </c>
      <c r="I25" s="35">
        <f t="shared" si="1"/>
        <v>-18132849</v>
      </c>
      <c r="J25" s="35">
        <f t="shared" si="1"/>
        <v>8410134</v>
      </c>
      <c r="K25" s="35">
        <f t="shared" si="1"/>
        <v>21923356</v>
      </c>
      <c r="L25" s="35">
        <f t="shared" si="1"/>
        <v>-14076968</v>
      </c>
      <c r="M25" s="35">
        <f t="shared" si="1"/>
        <v>16256522</v>
      </c>
      <c r="N25" s="35">
        <f t="shared" si="1"/>
        <v>0</v>
      </c>
      <c r="O25" s="35">
        <f t="shared" si="1"/>
        <v>0</v>
      </c>
      <c r="P25" s="35">
        <f t="shared" si="1"/>
        <v>0</v>
      </c>
      <c r="Q25" s="35">
        <f t="shared" si="1"/>
        <v>0</v>
      </c>
      <c r="R25" s="35">
        <f t="shared" si="1"/>
        <v>0</v>
      </c>
      <c r="S25" s="35">
        <f t="shared" si="1"/>
        <v>0</v>
      </c>
      <c r="T25" s="35">
        <f t="shared" si="1"/>
        <v>0</v>
      </c>
      <c r="U25" s="35">
        <f t="shared" si="1"/>
        <v>0</v>
      </c>
      <c r="V25" s="35">
        <f t="shared" si="1"/>
        <v>-1876327</v>
      </c>
      <c r="W25" s="35">
        <f t="shared" si="1"/>
        <v>93538500</v>
      </c>
      <c r="X25" s="35">
        <f t="shared" si="1"/>
        <v>-95414827</v>
      </c>
      <c r="Y25" s="130">
        <f>+IF(W25&lt;&gt;0,+(X25/W25)*100,0)</f>
        <v>-102.00594086926773</v>
      </c>
      <c r="Z25" s="36">
        <f>SUM(Z19:Z24)</f>
        <v>187077000</v>
      </c>
    </row>
    <row r="26" spans="1:26" ht="4.5" customHeight="1">
      <c r="A26" s="213"/>
      <c r="B26" s="145"/>
      <c r="C26" s="115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02"/>
      <c r="Z26" s="24"/>
    </row>
    <row r="27" spans="1:26" ht="13.5">
      <c r="A27" s="203" t="s">
        <v>194</v>
      </c>
      <c r="B27" s="145"/>
      <c r="C27" s="115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02"/>
      <c r="Z27" s="24"/>
    </row>
    <row r="28" spans="1:26" ht="13.5">
      <c r="A28" s="203" t="s">
        <v>178</v>
      </c>
      <c r="B28" s="145"/>
      <c r="C28" s="115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02"/>
      <c r="Z28" s="24"/>
    </row>
    <row r="29" spans="1:26" ht="13.5">
      <c r="A29" s="210" t="s">
        <v>195</v>
      </c>
      <c r="B29" s="145"/>
      <c r="C29" s="115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02"/>
      <c r="Z29" s="24"/>
    </row>
    <row r="30" spans="1:26" ht="13.5">
      <c r="A30" s="210" t="s">
        <v>196</v>
      </c>
      <c r="B30" s="145"/>
      <c r="C30" s="115"/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02"/>
      <c r="Z30" s="24"/>
    </row>
    <row r="31" spans="1:26" ht="13.5">
      <c r="A31" s="210" t="s">
        <v>197</v>
      </c>
      <c r="B31" s="145"/>
      <c r="C31" s="115"/>
      <c r="D31" s="21"/>
      <c r="E31" s="22"/>
      <c r="F31" s="22"/>
      <c r="G31" s="119"/>
      <c r="H31" s="119"/>
      <c r="I31" s="119"/>
      <c r="J31" s="22"/>
      <c r="K31" s="22"/>
      <c r="L31" s="22"/>
      <c r="M31" s="22"/>
      <c r="N31" s="119"/>
      <c r="O31" s="119"/>
      <c r="P31" s="119"/>
      <c r="Q31" s="22"/>
      <c r="R31" s="22"/>
      <c r="S31" s="22"/>
      <c r="T31" s="22"/>
      <c r="U31" s="119"/>
      <c r="V31" s="119"/>
      <c r="W31" s="119"/>
      <c r="X31" s="22"/>
      <c r="Y31" s="102"/>
      <c r="Z31" s="24"/>
    </row>
    <row r="32" spans="1:26" ht="13.5">
      <c r="A32" s="203" t="s">
        <v>184</v>
      </c>
      <c r="B32" s="145"/>
      <c r="C32" s="115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02"/>
      <c r="Z32" s="24"/>
    </row>
    <row r="33" spans="1:26" ht="13.5">
      <c r="A33" s="210" t="s">
        <v>198</v>
      </c>
      <c r="B33" s="145"/>
      <c r="C33" s="115"/>
      <c r="D33" s="21">
        <v>36000</v>
      </c>
      <c r="E33" s="22">
        <v>36000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>
        <v>18000</v>
      </c>
      <c r="X33" s="22">
        <v>-18000</v>
      </c>
      <c r="Y33" s="102">
        <v>-100</v>
      </c>
      <c r="Z33" s="24">
        <v>36000</v>
      </c>
    </row>
    <row r="34" spans="1:26" ht="13.5">
      <c r="A34" s="211" t="s">
        <v>199</v>
      </c>
      <c r="B34" s="212"/>
      <c r="C34" s="128">
        <f aca="true" t="shared" si="2" ref="C34:X34">SUM(C29:C33)</f>
        <v>0</v>
      </c>
      <c r="D34" s="34">
        <f t="shared" si="2"/>
        <v>36000</v>
      </c>
      <c r="E34" s="35">
        <f t="shared" si="2"/>
        <v>36000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35">
        <f t="shared" si="2"/>
        <v>0</v>
      </c>
      <c r="O34" s="35">
        <f t="shared" si="2"/>
        <v>0</v>
      </c>
      <c r="P34" s="35">
        <f t="shared" si="2"/>
        <v>0</v>
      </c>
      <c r="Q34" s="35">
        <f t="shared" si="2"/>
        <v>0</v>
      </c>
      <c r="R34" s="35">
        <f t="shared" si="2"/>
        <v>0</v>
      </c>
      <c r="S34" s="35">
        <f t="shared" si="2"/>
        <v>0</v>
      </c>
      <c r="T34" s="35">
        <f t="shared" si="2"/>
        <v>0</v>
      </c>
      <c r="U34" s="35">
        <f t="shared" si="2"/>
        <v>0</v>
      </c>
      <c r="V34" s="35">
        <f t="shared" si="2"/>
        <v>0</v>
      </c>
      <c r="W34" s="35">
        <f t="shared" si="2"/>
        <v>18000</v>
      </c>
      <c r="X34" s="35">
        <f t="shared" si="2"/>
        <v>-18000</v>
      </c>
      <c r="Y34" s="130">
        <f>+IF(W34&lt;&gt;0,+(X34/W34)*100,0)</f>
        <v>-100</v>
      </c>
      <c r="Z34" s="36">
        <f>SUM(Z29:Z33)</f>
        <v>36000</v>
      </c>
    </row>
    <row r="35" spans="1:26" ht="4.5" customHeight="1">
      <c r="A35" s="213"/>
      <c r="B35" s="145"/>
      <c r="C35" s="115"/>
      <c r="D35" s="21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02"/>
      <c r="Z35" s="24"/>
    </row>
    <row r="36" spans="1:26" ht="13.5">
      <c r="A36" s="203" t="s">
        <v>200</v>
      </c>
      <c r="B36" s="145"/>
      <c r="C36" s="113">
        <f aca="true" t="shared" si="3" ref="C36:X36">+C15+C25+C34</f>
        <v>-6017625</v>
      </c>
      <c r="D36" s="61">
        <f t="shared" si="3"/>
        <v>409146000</v>
      </c>
      <c r="E36" s="62">
        <f t="shared" si="3"/>
        <v>409146000</v>
      </c>
      <c r="F36" s="62">
        <f t="shared" si="3"/>
        <v>34806365</v>
      </c>
      <c r="G36" s="62">
        <f t="shared" si="3"/>
        <v>-3719600</v>
      </c>
      <c r="H36" s="62">
        <f t="shared" si="3"/>
        <v>-32899663</v>
      </c>
      <c r="I36" s="62">
        <f t="shared" si="3"/>
        <v>-1812898</v>
      </c>
      <c r="J36" s="62">
        <f t="shared" si="3"/>
        <v>-27202</v>
      </c>
      <c r="K36" s="62">
        <f t="shared" si="3"/>
        <v>20885714</v>
      </c>
      <c r="L36" s="62">
        <f t="shared" si="3"/>
        <v>19263550</v>
      </c>
      <c r="M36" s="62">
        <f t="shared" si="3"/>
        <v>40122062</v>
      </c>
      <c r="N36" s="62">
        <f t="shared" si="3"/>
        <v>0</v>
      </c>
      <c r="O36" s="62">
        <f t="shared" si="3"/>
        <v>0</v>
      </c>
      <c r="P36" s="62">
        <f t="shared" si="3"/>
        <v>0</v>
      </c>
      <c r="Q36" s="62">
        <f t="shared" si="3"/>
        <v>0</v>
      </c>
      <c r="R36" s="62">
        <f t="shared" si="3"/>
        <v>0</v>
      </c>
      <c r="S36" s="62">
        <f t="shared" si="3"/>
        <v>0</v>
      </c>
      <c r="T36" s="62">
        <f t="shared" si="3"/>
        <v>0</v>
      </c>
      <c r="U36" s="62">
        <f t="shared" si="3"/>
        <v>0</v>
      </c>
      <c r="V36" s="62">
        <f t="shared" si="3"/>
        <v>38309164</v>
      </c>
      <c r="W36" s="62">
        <f t="shared" si="3"/>
        <v>204573000</v>
      </c>
      <c r="X36" s="62">
        <f t="shared" si="3"/>
        <v>-166263836</v>
      </c>
      <c r="Y36" s="99">
        <f>+IF(W36&lt;&gt;0,+(X36/W36)*100,0)</f>
        <v>-81.27359720002151</v>
      </c>
      <c r="Z36" s="64">
        <f>+Z15+Z25+Z34</f>
        <v>409146000</v>
      </c>
    </row>
    <row r="37" spans="1:26" ht="13.5">
      <c r="A37" s="210" t="s">
        <v>201</v>
      </c>
      <c r="B37" s="145" t="s">
        <v>95</v>
      </c>
      <c r="C37" s="113">
        <v>14461116</v>
      </c>
      <c r="D37" s="61">
        <v>5090000</v>
      </c>
      <c r="E37" s="62">
        <v>5090000</v>
      </c>
      <c r="F37" s="62">
        <v>8443670</v>
      </c>
      <c r="G37" s="62">
        <v>43250035</v>
      </c>
      <c r="H37" s="62">
        <v>39530435</v>
      </c>
      <c r="I37" s="62">
        <v>8443670</v>
      </c>
      <c r="J37" s="62">
        <v>6630772</v>
      </c>
      <c r="K37" s="62">
        <v>6603570</v>
      </c>
      <c r="L37" s="62">
        <v>27489284</v>
      </c>
      <c r="M37" s="62">
        <v>6630772</v>
      </c>
      <c r="N37" s="62"/>
      <c r="O37" s="62"/>
      <c r="P37" s="62"/>
      <c r="Q37" s="62"/>
      <c r="R37" s="62"/>
      <c r="S37" s="62"/>
      <c r="T37" s="62"/>
      <c r="U37" s="62"/>
      <c r="V37" s="62">
        <v>8443670</v>
      </c>
      <c r="W37" s="62">
        <v>5090000</v>
      </c>
      <c r="X37" s="62">
        <v>3353670</v>
      </c>
      <c r="Y37" s="99">
        <v>65.89</v>
      </c>
      <c r="Z37" s="64">
        <v>5090000</v>
      </c>
    </row>
    <row r="38" spans="1:26" ht="13.5">
      <c r="A38" s="228" t="s">
        <v>202</v>
      </c>
      <c r="B38" s="217" t="s">
        <v>95</v>
      </c>
      <c r="C38" s="218">
        <v>8443491</v>
      </c>
      <c r="D38" s="219">
        <v>414236000</v>
      </c>
      <c r="E38" s="220">
        <v>414236000</v>
      </c>
      <c r="F38" s="220">
        <v>43250035</v>
      </c>
      <c r="G38" s="220">
        <v>39530435</v>
      </c>
      <c r="H38" s="220">
        <v>6630772</v>
      </c>
      <c r="I38" s="220">
        <v>6630772</v>
      </c>
      <c r="J38" s="220">
        <v>6603570</v>
      </c>
      <c r="K38" s="220">
        <v>27489284</v>
      </c>
      <c r="L38" s="220">
        <v>46752834</v>
      </c>
      <c r="M38" s="220">
        <v>46752834</v>
      </c>
      <c r="N38" s="220"/>
      <c r="O38" s="220"/>
      <c r="P38" s="220"/>
      <c r="Q38" s="220"/>
      <c r="R38" s="220"/>
      <c r="S38" s="220"/>
      <c r="T38" s="220"/>
      <c r="U38" s="220"/>
      <c r="V38" s="220">
        <v>46752834</v>
      </c>
      <c r="W38" s="220">
        <v>209663000</v>
      </c>
      <c r="X38" s="220">
        <v>-162910166</v>
      </c>
      <c r="Y38" s="221">
        <v>-77.7</v>
      </c>
      <c r="Z38" s="222">
        <v>414236000</v>
      </c>
    </row>
    <row r="39" spans="1:26" ht="13.5">
      <c r="A39" s="80" t="s">
        <v>219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ht="13.5">
      <c r="A40" s="80" t="s">
        <v>246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13.5">
      <c r="A41" s="80" t="s">
        <v>247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2011-02-11T13:02:10Z</dcterms:created>
  <dcterms:modified xsi:type="dcterms:W3CDTF">2011-03-11T10:48:06Z</dcterms:modified>
  <cp:category/>
  <cp:version/>
  <cp:contentType/>
  <cp:contentStatus/>
</cp:coreProperties>
</file>